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75" tabRatio="944" activeTab="0"/>
  </bookViews>
  <sheets>
    <sheet name="Hárok1" sheetId="1" r:id="rId1"/>
    <sheet name="BP" sheetId="2" r:id="rId2"/>
    <sheet name="KP" sheetId="3" r:id="rId3"/>
    <sheet name="1" sheetId="4" r:id="rId4"/>
    <sheet name="3" sheetId="5" r:id="rId5"/>
    <sheet name="4" sheetId="6" r:id="rId6"/>
    <sheet name="5" sheetId="7" r:id="rId7"/>
    <sheet name="6" sheetId="8" r:id="rId8"/>
    <sheet name="8" sheetId="9" r:id="rId9"/>
    <sheet name="9" sheetId="10" r:id="rId10"/>
    <sheet name="10" sheetId="11" r:id="rId11"/>
    <sheet name="00" sheetId="12" state="hidden" r:id="rId12"/>
    <sheet name="SUM" sheetId="13" r:id="rId13"/>
  </sheets>
  <definedNames>
    <definedName name="_xlnm.Print_Area" localSheetId="11">'00'!$A$3:$R$26</definedName>
    <definedName name="_xlnm.Print_Area" localSheetId="3">'1'!$A$2:$M$49</definedName>
    <definedName name="_xlnm.Print_Area" localSheetId="10">'10'!$A$2:$M$27</definedName>
    <definedName name="_xlnm.Print_Area" localSheetId="4">'3'!$A$2:$M$23</definedName>
    <definedName name="_xlnm.Print_Area" localSheetId="5">'4'!$B$2:$N$23</definedName>
    <definedName name="_xlnm.Print_Area" localSheetId="6">'5'!$A$2:$M$28</definedName>
    <definedName name="_xlnm.Print_Area" localSheetId="7">'6'!$A$2:$M$32</definedName>
    <definedName name="_xlnm.Print_Area" localSheetId="8">'8'!$A$2:$M$36</definedName>
    <definedName name="_xlnm.Print_Area" localSheetId="9">'9'!$A$1:$M$63</definedName>
    <definedName name="_xlnm.Print_Area" localSheetId="1">'BP'!$A$3:$P$79</definedName>
    <definedName name="_xlnm.Print_Area" localSheetId="2">'KP'!$A$1:$M$25</definedName>
    <definedName name="_xlnm.Print_Area" localSheetId="12">'SUM'!$B$2:$L$40</definedName>
  </definedNames>
  <calcPr fullCalcOnLoad="1"/>
</workbook>
</file>

<file path=xl/sharedStrings.xml><?xml version="1.0" encoding="utf-8"?>
<sst xmlns="http://schemas.openxmlformats.org/spreadsheetml/2006/main" count="865" uniqueCount="364">
  <si>
    <t>Vysielacie a vydavateľské služby</t>
  </si>
  <si>
    <t>Rozvoj bývania-Štátny fond rozvoja bývania</t>
  </si>
  <si>
    <t>Rozvoj obcí</t>
  </si>
  <si>
    <t>Finančná a rozpočtová oblasť</t>
  </si>
  <si>
    <t>Nakladanie s odpadmi</t>
  </si>
  <si>
    <t>01.1.2.</t>
  </si>
  <si>
    <t>spolu</t>
  </si>
  <si>
    <t>PROGRAM 13:  BÝVANIE</t>
  </si>
  <si>
    <t>PROGRAM 13:     Bývanie</t>
  </si>
  <si>
    <t>VÝDAVKY SPOLU (bežné + kapitálové):</t>
  </si>
  <si>
    <t>ukazovateľ</t>
  </si>
  <si>
    <t>1</t>
  </si>
  <si>
    <t>2</t>
  </si>
  <si>
    <t>3</t>
  </si>
  <si>
    <t>06.6.0.</t>
  </si>
  <si>
    <t>4</t>
  </si>
  <si>
    <t>5</t>
  </si>
  <si>
    <t>06.1.0.</t>
  </si>
  <si>
    <t>Obce</t>
  </si>
  <si>
    <t>funkčná</t>
  </si>
  <si>
    <t>ekonomická klasifikácia</t>
  </si>
  <si>
    <t>Kapitálové výdavky</t>
  </si>
  <si>
    <t>Bežné výdavky</t>
  </si>
  <si>
    <t>Bežné príjmy</t>
  </si>
  <si>
    <t>Rozpočet</t>
  </si>
  <si>
    <t>kategória</t>
  </si>
  <si>
    <t>položka</t>
  </si>
  <si>
    <t>podpo-</t>
  </si>
  <si>
    <t>ložka</t>
  </si>
  <si>
    <t>príjem</t>
  </si>
  <si>
    <t>100</t>
  </si>
  <si>
    <t>DAŇOVÉ  PRÍJMY</t>
  </si>
  <si>
    <t>110</t>
  </si>
  <si>
    <t>Dane z príjmov a kapitálového majetku</t>
  </si>
  <si>
    <t>111</t>
  </si>
  <si>
    <t>003</t>
  </si>
  <si>
    <t>Výnos dane z príjmov poukázaný územnej samospráve</t>
  </si>
  <si>
    <t>120</t>
  </si>
  <si>
    <t>Dane z majetku</t>
  </si>
  <si>
    <t>121</t>
  </si>
  <si>
    <t>daň z nehnuteľností</t>
  </si>
  <si>
    <t>001</t>
  </si>
  <si>
    <t xml:space="preserve">    - z pozemkov</t>
  </si>
  <si>
    <t>002</t>
  </si>
  <si>
    <t xml:space="preserve">    - zo stavieb</t>
  </si>
  <si>
    <t>130</t>
  </si>
  <si>
    <t>133</t>
  </si>
  <si>
    <t>012</t>
  </si>
  <si>
    <t>013</t>
  </si>
  <si>
    <t>200</t>
  </si>
  <si>
    <t>NEDAŇOVÉ  PRÍJMY</t>
  </si>
  <si>
    <t>210</t>
  </si>
  <si>
    <t>Príjmy z podnikania a z vlastníctva majetku</t>
  </si>
  <si>
    <t>212</t>
  </si>
  <si>
    <t>z prenajatých budov, priestorov a objektov</t>
  </si>
  <si>
    <t>220</t>
  </si>
  <si>
    <t>Administratívne a iné poplatky a platby</t>
  </si>
  <si>
    <t>221</t>
  </si>
  <si>
    <t>004</t>
  </si>
  <si>
    <t>223</t>
  </si>
  <si>
    <t>poplatky a platby za predaj výrobkov,tovarov a služieb</t>
  </si>
  <si>
    <t>240</t>
  </si>
  <si>
    <t>Úroky z domácich úverov,pôžičiek a vkladov</t>
  </si>
  <si>
    <t>290</t>
  </si>
  <si>
    <t>Iné nedaňové príjmy</t>
  </si>
  <si>
    <t>292</t>
  </si>
  <si>
    <t>z výťažkov z lotérií a iných podobných hier</t>
  </si>
  <si>
    <t>Tovary a služby</t>
  </si>
  <si>
    <t>Bežné transfery</t>
  </si>
  <si>
    <t>300</t>
  </si>
  <si>
    <t>GRANTY  A  TRANSFERY</t>
  </si>
  <si>
    <t>312</t>
  </si>
  <si>
    <t xml:space="preserve">na rok </t>
  </si>
  <si>
    <t>BEŽNÉ PRÍJMY SPOLU:</t>
  </si>
  <si>
    <t>Kapitálové príjmy</t>
  </si>
  <si>
    <t>230</t>
  </si>
  <si>
    <t>231</t>
  </si>
  <si>
    <t>233</t>
  </si>
  <si>
    <t>KAPITÁLOVÉ PRÍJMY SPOLU:</t>
  </si>
  <si>
    <t>PRÍJMY</t>
  </si>
  <si>
    <t>Bežný rozpočet, kapitálový rozpočet - sumarizácia</t>
  </si>
  <si>
    <t>Bežné príjmy spolu:</t>
  </si>
  <si>
    <t>Bežné výdavky spolu:</t>
  </si>
  <si>
    <t>bežného rozpočtu:</t>
  </si>
  <si>
    <r>
      <t xml:space="preserve">F I N A N Č N É   O P E R Á CI E </t>
    </r>
    <r>
      <rPr>
        <b/>
        <i/>
        <vertAlign val="superscript"/>
        <sz val="12"/>
        <rFont val="Arial CE"/>
        <family val="0"/>
      </rPr>
      <t>*</t>
    </r>
  </si>
  <si>
    <t>Kapitálové príjmy spolu:</t>
  </si>
  <si>
    <t xml:space="preserve">Kapitálové výdavky spolu: </t>
  </si>
  <si>
    <t>kapitálového rozpočtu:</t>
  </si>
  <si>
    <t>PRÍJMY SPOLU (bežné + kapitálové):</t>
  </si>
  <si>
    <t>Príjmy*</t>
  </si>
  <si>
    <t>Výdavky*</t>
  </si>
  <si>
    <t xml:space="preserve">* - V  zmysle  §   10  ods. 6   zákona   č. 583/2004  Z.z.  o   rozpočtových   pravidlách   územnej samosprávy </t>
  </si>
  <si>
    <t xml:space="preserve">     sú súčasťou rozpočtu obce  aj  finančné  operácie, ktorými sa vykonávajú prevody z peňažných fondov</t>
  </si>
  <si>
    <t xml:space="preserve">     obce a  realizujú  návratné  zdroje  financovania  a ich splácanie. Finančné operácie nie sú súčasťou príjmov</t>
  </si>
  <si>
    <t xml:space="preserve">    a výdavkov rozpočtu obce.</t>
  </si>
  <si>
    <t xml:space="preserve">   z toho:</t>
  </si>
  <si>
    <t>klasifik.</t>
  </si>
  <si>
    <t>Akti-</t>
  </si>
  <si>
    <t>vita</t>
  </si>
  <si>
    <t>01.1.1.6.</t>
  </si>
  <si>
    <t>Ochrana pred požiarmi</t>
  </si>
  <si>
    <t xml:space="preserve">Hospodárska správa a evidencia nehnut.majetku </t>
  </si>
  <si>
    <t>mesta-byt.a nebyt.priestory v obytných domoch</t>
  </si>
  <si>
    <t>Agenda Štátneho fondu rozvoja bývania</t>
  </si>
  <si>
    <t>Poradenstvo - bytové problémy</t>
  </si>
  <si>
    <t>Bývanie a obč.vybavenosť inde neklasif.</t>
  </si>
  <si>
    <t>Poplatky za správu a majetok</t>
  </si>
  <si>
    <t>Poplatky do fondu opráv</t>
  </si>
  <si>
    <t>Služby - byty, nebyty</t>
  </si>
  <si>
    <t>Úhrada nákladov za zúčtovateľské služby</t>
  </si>
  <si>
    <t>Vrátenie príjmov z predchádzajúcich období</t>
  </si>
  <si>
    <t>Právne služby</t>
  </si>
  <si>
    <t>7</t>
  </si>
  <si>
    <t>Poistenie objektov</t>
  </si>
  <si>
    <t>8</t>
  </si>
  <si>
    <t>Poistenie mestských zdrojov tepla</t>
  </si>
  <si>
    <t>Kolkové známky</t>
  </si>
  <si>
    <t>Rekreačné a športové služby</t>
  </si>
  <si>
    <t>Verejné osvetlenie</t>
  </si>
  <si>
    <t>Mzdy, platy a ostatné osobné vyrovnania</t>
  </si>
  <si>
    <t>Poistné a príspevky do poisťovní</t>
  </si>
  <si>
    <t>9</t>
  </si>
  <si>
    <t>Rozpočet na rok 2008</t>
  </si>
  <si>
    <t xml:space="preserve">Rozpočet </t>
  </si>
  <si>
    <t xml:space="preserve"> - prenájom nebytových priestorov</t>
  </si>
  <si>
    <t xml:space="preserve">Rozpočet na rok </t>
  </si>
  <si>
    <t>Skutočnosť</t>
  </si>
  <si>
    <t>Zo štátneho rozpočtu</t>
  </si>
  <si>
    <t>Schválený</t>
  </si>
  <si>
    <t>Očakávaná</t>
  </si>
  <si>
    <t>skutočnosť</t>
  </si>
  <si>
    <t>Zostatok z predchádzajúceho roku zo ŠR</t>
  </si>
  <si>
    <t>610</t>
  </si>
  <si>
    <t>620</t>
  </si>
  <si>
    <t>630</t>
  </si>
  <si>
    <t>Všeobecné verejné služby</t>
  </si>
  <si>
    <t>Schválený rozpočet</t>
  </si>
  <si>
    <t>Očakávaná skutočnosť</t>
  </si>
  <si>
    <t>výdavky</t>
  </si>
  <si>
    <t xml:space="preserve">Obce   </t>
  </si>
  <si>
    <t>640</t>
  </si>
  <si>
    <t xml:space="preserve">Ochrana </t>
  </si>
  <si>
    <t>Ochrana životného prostredia</t>
  </si>
  <si>
    <t>Bývanie a občianska vybavenosť</t>
  </si>
  <si>
    <t>Rekreácia, kultúra a náboženstvo</t>
  </si>
  <si>
    <t>Kultúrne služby</t>
  </si>
  <si>
    <t>Náboženské a iné spol. služby</t>
  </si>
  <si>
    <t>Vzdelávanie</t>
  </si>
  <si>
    <t>Sociálne zabezpečenie</t>
  </si>
  <si>
    <t>10. Sociálne zabezpečenie</t>
  </si>
  <si>
    <t>10.</t>
  </si>
  <si>
    <t>710</t>
  </si>
  <si>
    <t>Nakladanie s odpadovými vodami</t>
  </si>
  <si>
    <t>Obstarávanie kap. aktív</t>
  </si>
  <si>
    <t>Transfery v rámci verejnej správy</t>
  </si>
  <si>
    <t>Poplatky banke, audit, konsolid. účt. závierka</t>
  </si>
  <si>
    <t xml:space="preserve"> </t>
  </si>
  <si>
    <t>03.2.0.</t>
  </si>
  <si>
    <t xml:space="preserve"> výdavky</t>
  </si>
  <si>
    <t>04.4.3.</t>
  </si>
  <si>
    <t>Ekonomická oblast</t>
  </si>
  <si>
    <t>Výstavba</t>
  </si>
  <si>
    <t>Ekonomická oblasť</t>
  </si>
  <si>
    <t>05.4.0</t>
  </si>
  <si>
    <t>Ochrana prírody a krajiny</t>
  </si>
  <si>
    <t>Bežné traansfery</t>
  </si>
  <si>
    <t>09.1.2.1</t>
  </si>
  <si>
    <t>09.1.1.1</t>
  </si>
  <si>
    <t>09.1.1.1.</t>
  </si>
  <si>
    <t>Verejný poriadok a bezpečnosť</t>
  </si>
  <si>
    <t>01.</t>
  </si>
  <si>
    <t>03</t>
  </si>
  <si>
    <t>04.</t>
  </si>
  <si>
    <t>06.</t>
  </si>
  <si>
    <t>05.</t>
  </si>
  <si>
    <t>08.</t>
  </si>
  <si>
    <t>09.</t>
  </si>
  <si>
    <t>01. Všeobecné verejné služby</t>
  </si>
  <si>
    <t>03. Verejný poriadok a bezpečnosť</t>
  </si>
  <si>
    <t>04. Ekonomická oblasť</t>
  </si>
  <si>
    <t>05. Ochrana životného prostredia</t>
  </si>
  <si>
    <t>06. Bývanie  a občianska vybavenosť</t>
  </si>
  <si>
    <t>08. Rekreácia, kultúra a náboženstvo</t>
  </si>
  <si>
    <t>09. Vzdelávanie</t>
  </si>
  <si>
    <t xml:space="preserve">Skutočné </t>
  </si>
  <si>
    <t>Skutočné</t>
  </si>
  <si>
    <t xml:space="preserve">Očakávaná </t>
  </si>
  <si>
    <t>príjmy</t>
  </si>
  <si>
    <t>skutočnost</t>
  </si>
  <si>
    <t>2015</t>
  </si>
  <si>
    <t>bytov</t>
  </si>
  <si>
    <t>Domáce dane na tovary a služby</t>
  </si>
  <si>
    <t>daň za psa</t>
  </si>
  <si>
    <t>daň za užívanie verejného priestranstva</t>
  </si>
  <si>
    <t>príjmy z vlastníctva</t>
  </si>
  <si>
    <t>z prenajatých pozemkov</t>
  </si>
  <si>
    <t xml:space="preserve"> - prenájom bytových priestorov</t>
  </si>
  <si>
    <t xml:space="preserve"> -  prenájom zariadenia</t>
  </si>
  <si>
    <t>administratívne poplatky - ostatné</t>
  </si>
  <si>
    <t xml:space="preserve"> - výherné prístroje</t>
  </si>
  <si>
    <t xml:space="preserve"> - administratívne poplatky</t>
  </si>
  <si>
    <t xml:space="preserve"> - rybárske lístky</t>
  </si>
  <si>
    <t xml:space="preserve">  - ostatné poplatky</t>
  </si>
  <si>
    <t xml:space="preserve"> -cintorínske služby-hrobové miesto</t>
  </si>
  <si>
    <t xml:space="preserve"> -  poplatky jarmok</t>
  </si>
  <si>
    <t>príspevok rodičov MŠ,ZUS</t>
  </si>
  <si>
    <t>242</t>
  </si>
  <si>
    <t>z vkladov</t>
  </si>
  <si>
    <t>310</t>
  </si>
  <si>
    <t xml:space="preserve"> - základná škola</t>
  </si>
  <si>
    <t xml:space="preserve"> - hmotná núdza</t>
  </si>
  <si>
    <t xml:space="preserve"> - cestné komunikácie</t>
  </si>
  <si>
    <t xml:space="preserve"> - životné prostredie</t>
  </si>
  <si>
    <t xml:space="preserve"> - hlásenie pobytu občanov</t>
  </si>
  <si>
    <t xml:space="preserve"> - predškoláci</t>
  </si>
  <si>
    <t xml:space="preserve"> - školské potreby</t>
  </si>
  <si>
    <t>GRANTY</t>
  </si>
  <si>
    <t>predaj pozemkov</t>
  </si>
  <si>
    <t>prijmy</t>
  </si>
  <si>
    <t>Obstarávanie kapitálových aktív</t>
  </si>
  <si>
    <t>poplatok za komunálne odpady a drobné stavebné od.</t>
  </si>
  <si>
    <t>2017</t>
  </si>
  <si>
    <t>211</t>
  </si>
  <si>
    <t xml:space="preserve"> - voľby</t>
  </si>
  <si>
    <t xml:space="preserve">                      - kopírovacie práce,MR,</t>
  </si>
  <si>
    <t xml:space="preserve">      </t>
  </si>
  <si>
    <t xml:space="preserve">                       - stočné</t>
  </si>
  <si>
    <t xml:space="preserve">                     - za prieskum územia</t>
  </si>
  <si>
    <t>vratky, dobropisy</t>
  </si>
  <si>
    <t>08.2.0</t>
  </si>
  <si>
    <t>08.3.0</t>
  </si>
  <si>
    <t>08.4.0</t>
  </si>
  <si>
    <t>08.1.0</t>
  </si>
  <si>
    <t>VH</t>
  </si>
  <si>
    <t>VH bežný a kapitálový rozpočet</t>
  </si>
  <si>
    <t>Ochrana</t>
  </si>
  <si>
    <t>09.6.0</t>
  </si>
  <si>
    <t>09.5.0</t>
  </si>
  <si>
    <t>2018</t>
  </si>
  <si>
    <t>Dividendy</t>
  </si>
  <si>
    <t>Výsledok hospodárenia obce</t>
  </si>
  <si>
    <t>Splácanie úveru na bytové domy</t>
  </si>
  <si>
    <t>01.1.1.</t>
  </si>
  <si>
    <t>05.2.0</t>
  </si>
  <si>
    <t>05.1.0</t>
  </si>
  <si>
    <t>04.5.1.</t>
  </si>
  <si>
    <t xml:space="preserve">06.1.0 </t>
  </si>
  <si>
    <t>10.2.0.</t>
  </si>
  <si>
    <t>610,620</t>
  </si>
  <si>
    <t>asistent učiteľa</t>
  </si>
  <si>
    <t>hmotná núdza - strava</t>
  </si>
  <si>
    <t>školské potreby</t>
  </si>
  <si>
    <t>311</t>
  </si>
  <si>
    <t>08.1.0.</t>
  </si>
  <si>
    <t>08.2.0.</t>
  </si>
  <si>
    <t xml:space="preserve"> - asistent učiteľa</t>
  </si>
  <si>
    <t>revitalizácia námestia</t>
  </si>
  <si>
    <t>mzdy - OcU</t>
  </si>
  <si>
    <t>Poistné a príspevky do poisťovní - OcU</t>
  </si>
  <si>
    <t>Tovary a služby - OcU</t>
  </si>
  <si>
    <t xml:space="preserve">Prevod z RF obce- </t>
  </si>
  <si>
    <t xml:space="preserve">     710</t>
  </si>
  <si>
    <t>06.2.0.</t>
  </si>
  <si>
    <t>REGOP a register adries</t>
  </si>
  <si>
    <t xml:space="preserve"> - register adries</t>
  </si>
  <si>
    <t>09.5.0.</t>
  </si>
  <si>
    <t>01.6.0.</t>
  </si>
  <si>
    <t>Voľby</t>
  </si>
  <si>
    <t xml:space="preserve">Kultúrne služby </t>
  </si>
  <si>
    <t xml:space="preserve"> - škola v prírode</t>
  </si>
  <si>
    <t xml:space="preserve"> - príspevok na učebnice</t>
  </si>
  <si>
    <t>tovary a sluýby vlastné príjmy</t>
  </si>
  <si>
    <t>predškoláci</t>
  </si>
  <si>
    <t>Vzdelavanie</t>
  </si>
  <si>
    <t>Rozvoj bývania</t>
  </si>
  <si>
    <t>tovary a služby vlastný príjem</t>
  </si>
  <si>
    <t xml:space="preserve"> - vzdelávacie poukazy</t>
  </si>
  <si>
    <t>splátka bytu</t>
  </si>
  <si>
    <t>Cestná doprava</t>
  </si>
  <si>
    <t>650</t>
  </si>
  <si>
    <t>06.4.0.</t>
  </si>
  <si>
    <t xml:space="preserve"> Verejné osvetlenie</t>
  </si>
  <si>
    <t>610;</t>
  </si>
  <si>
    <t>Mzdy, platy a ostatné osob. Vyrovnania</t>
  </si>
  <si>
    <t>poistné a príspevky do poisťovní</t>
  </si>
  <si>
    <t>Predprimárne vzdelávanie -Materská škola</t>
  </si>
  <si>
    <t>Primárne vzdelávanie - Základná škola</t>
  </si>
  <si>
    <t>Vzdelávanie nedefinované podľa úrovne - ŠKD</t>
  </si>
  <si>
    <t xml:space="preserve">Vedľajšie služby v školstve - Školská jedáleň </t>
  </si>
  <si>
    <t>Vzdelávanie nedefinované podľa úrovne -ZUŠ</t>
  </si>
  <si>
    <t>Predprimárne vzdelávanie - Materská škola</t>
  </si>
  <si>
    <t xml:space="preserve">Vedlajšie služby v školstve - Školská jedáleň </t>
  </si>
  <si>
    <t>Vzdelávanie nedefinované podľa úrovne - ZUŠ</t>
  </si>
  <si>
    <t xml:space="preserve">Staroba </t>
  </si>
  <si>
    <t>Rodina a deti</t>
  </si>
  <si>
    <t>10.4.0.</t>
  </si>
  <si>
    <t>Tovary a služby - štatna dávka</t>
  </si>
  <si>
    <t>10.7.0.</t>
  </si>
  <si>
    <t>Sociálna pomoc občanom v hmotnej núdzi</t>
  </si>
  <si>
    <t>Staroba</t>
  </si>
  <si>
    <t xml:space="preserve"> - prenájom v ZŠ</t>
  </si>
  <si>
    <t xml:space="preserve"> - opatrovateľské služby</t>
  </si>
  <si>
    <t xml:space="preserve"> - réžia ŠJ</t>
  </si>
  <si>
    <t xml:space="preserve">                      - poplatky školné  ŠK</t>
  </si>
  <si>
    <t xml:space="preserve"> - stravné ŠJ</t>
  </si>
  <si>
    <t>320</t>
  </si>
  <si>
    <t>Kapitálové grandy a transfery</t>
  </si>
  <si>
    <t>tovary a služby - školné</t>
  </si>
  <si>
    <t>tovary a služby - stravné ŠJ</t>
  </si>
  <si>
    <t>vzdelávacie poukazy</t>
  </si>
  <si>
    <t>splácanie úrokov z úverov</t>
  </si>
  <si>
    <t>PREVOD Z RF</t>
  </si>
  <si>
    <t>KAPITÁLOVÉ PRÍJMY SPOLU</t>
  </si>
  <si>
    <t>PRÍJMY SPOLU</t>
  </si>
  <si>
    <t xml:space="preserve"> - lyžiarsky kurz</t>
  </si>
  <si>
    <t>lyžiarsky kurz</t>
  </si>
  <si>
    <t>škola v prírode</t>
  </si>
  <si>
    <t xml:space="preserve">Rozpočet na rok 2018 </t>
  </si>
  <si>
    <t>Zmeny a doplnky UPN</t>
  </si>
  <si>
    <t>Rekonštrukcia chodníkov</t>
  </si>
  <si>
    <t>Prechody cez štátnu cestu</t>
  </si>
  <si>
    <t>Dopravné ihrisko</t>
  </si>
  <si>
    <t>Výmena odpadov a dlažby</t>
  </si>
  <si>
    <t>Revitalizácia námestia</t>
  </si>
  <si>
    <t>náhrada z poisťovne</t>
  </si>
  <si>
    <t>úprava</t>
  </si>
  <si>
    <t>229</t>
  </si>
  <si>
    <t>znečistenie ovzdušia</t>
  </si>
  <si>
    <t xml:space="preserve"> - Holding</t>
  </si>
  <si>
    <t>Rozpočet úprava</t>
  </si>
  <si>
    <t>oplotenie cintorína</t>
  </si>
  <si>
    <t>Rozpoče túprava</t>
  </si>
  <si>
    <t>Rozpočet  úprava</t>
  </si>
  <si>
    <t>kamerový systém</t>
  </si>
  <si>
    <t>plot pred ZŠ</t>
  </si>
  <si>
    <t>Projekty dom seniorov</t>
  </si>
  <si>
    <t xml:space="preserve"> - sociálne znevýhodnení</t>
  </si>
  <si>
    <t>zostatok MR</t>
  </si>
  <si>
    <t>úprava 2</t>
  </si>
  <si>
    <t>úprava 1</t>
  </si>
  <si>
    <t>2018 č.1</t>
  </si>
  <si>
    <t>2018 č.2</t>
  </si>
  <si>
    <t>Rozpočet úprava č.1</t>
  </si>
  <si>
    <t xml:space="preserve">Rozpočet úprava č.2 </t>
  </si>
  <si>
    <t>Príjem z r. 2017</t>
  </si>
  <si>
    <t>predaj majetku</t>
  </si>
  <si>
    <t>630,640</t>
  </si>
  <si>
    <t>610.620.630</t>
  </si>
  <si>
    <t>SZP</t>
  </si>
  <si>
    <t>učebnice</t>
  </si>
  <si>
    <t>chodník pri ZŠ</t>
  </si>
  <si>
    <t>Dotacia na kamery</t>
  </si>
  <si>
    <t>nemocenské dávky</t>
  </si>
  <si>
    <t>Nemocenské dávky</t>
  </si>
  <si>
    <t xml:space="preserve"> - havarijný stav ZŠ</t>
  </si>
  <si>
    <t>havarijný stav ZŠ-dotacia</t>
  </si>
  <si>
    <t>oprava budovy ZŠ</t>
  </si>
  <si>
    <t>ROZPOČET OBCE SEKULE</t>
  </si>
  <si>
    <t xml:space="preserve">    </t>
  </si>
  <si>
    <r>
      <t xml:space="preserve">       Návrh zverejnený na úradnej tabuli dňa: </t>
    </r>
    <r>
      <rPr>
        <b/>
        <sz val="14"/>
        <rFont val="Arial"/>
        <family val="2"/>
      </rPr>
      <t>12.11.2018</t>
    </r>
  </si>
  <si>
    <r>
      <t xml:space="preserve">       Návrh zvesený dňa: </t>
    </r>
    <r>
      <rPr>
        <b/>
        <sz val="14"/>
        <rFont val="Arial"/>
        <family val="2"/>
      </rPr>
      <t xml:space="preserve">28.11.2018 </t>
    </r>
  </si>
  <si>
    <r>
      <t xml:space="preserve">       Schválený dňa :  </t>
    </r>
    <r>
      <rPr>
        <b/>
        <sz val="14"/>
        <rFont val="Arial"/>
        <family val="2"/>
      </rPr>
      <t>28.11.2018</t>
    </r>
  </si>
  <si>
    <r>
      <t xml:space="preserve">      Uznesením č.</t>
    </r>
    <r>
      <rPr>
        <b/>
        <sz val="14"/>
        <rFont val="Arial"/>
        <family val="2"/>
      </rPr>
      <t xml:space="preserve"> 281/2018</t>
    </r>
  </si>
  <si>
    <t xml:space="preserve"> 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</si>
</sst>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#,##0.0"/>
    <numFmt numFmtId="174" formatCode="#,##0.000"/>
    <numFmt numFmtId="175" formatCode="0.000"/>
    <numFmt numFmtId="176" formatCode="0.0000"/>
    <numFmt numFmtId="177" formatCode="0.00000"/>
    <numFmt numFmtId="178" formatCode="&quot;Áno&quot;;&quot;Áno&quot;;&quot;Nie&quot;"/>
    <numFmt numFmtId="179" formatCode="&quot;Pravda&quot;;&quot;Pravda&quot;;&quot;Nepravda&quot;"/>
    <numFmt numFmtId="180" formatCode="&quot;Zapnuté&quot;;&quot;Zapnuté&quot;;&quot;Vypnuté&quot;"/>
    <numFmt numFmtId="181" formatCode="_-* #,##0.0\ _S_k_-;\-* #,##0.0\ _S_k_-;_-* &quot;-&quot;??\ _S_k_-;_-@_-"/>
    <numFmt numFmtId="182" formatCode="_-* #,##0\ _S_k_-;\-* #,##0\ _S_k_-;_-* &quot;-&quot;??\ _S_k_-;_-@_-"/>
    <numFmt numFmtId="183" formatCode="#,##0.00_ ;\-#,##0.00\ "/>
    <numFmt numFmtId="184" formatCode="[$-41B]d\.\ mmmm\ yyyy"/>
  </numFmts>
  <fonts count="84">
    <font>
      <sz val="10"/>
      <name val="Arial"/>
      <family val="0"/>
    </font>
    <font>
      <sz val="8"/>
      <name val="Arial"/>
      <family val="2"/>
    </font>
    <font>
      <b/>
      <i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9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b/>
      <sz val="11"/>
      <name val="Arial CE"/>
      <family val="0"/>
    </font>
    <font>
      <b/>
      <i/>
      <sz val="12"/>
      <name val="Arial CE"/>
      <family val="0"/>
    </font>
    <font>
      <b/>
      <sz val="10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i/>
      <sz val="8"/>
      <name val="Arial CE"/>
      <family val="2"/>
    </font>
    <font>
      <b/>
      <i/>
      <sz val="9"/>
      <name val="Arial CE"/>
      <family val="0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0"/>
      <name val="Arial CE"/>
      <family val="2"/>
    </font>
    <font>
      <sz val="10"/>
      <color indexed="10"/>
      <name val="Arial CE"/>
      <family val="0"/>
    </font>
    <font>
      <sz val="9"/>
      <name val="Times New Roman CE"/>
      <family val="1"/>
    </font>
    <font>
      <sz val="9"/>
      <color indexed="10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vertAlign val="superscript"/>
      <sz val="12"/>
      <name val="Arial CE"/>
      <family val="0"/>
    </font>
    <font>
      <b/>
      <sz val="15"/>
      <color indexed="12"/>
      <name val="Tahoma"/>
      <family val="2"/>
    </font>
    <font>
      <sz val="12"/>
      <name val="Arial"/>
      <family val="2"/>
    </font>
    <font>
      <b/>
      <sz val="8"/>
      <color indexed="12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Tahoma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1"/>
      <name val="Arial CE"/>
      <family val="2"/>
    </font>
    <font>
      <b/>
      <sz val="11"/>
      <name val="Arial"/>
      <family val="2"/>
    </font>
    <font>
      <i/>
      <sz val="10"/>
      <name val="Arial CE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12"/>
      <name val="Tahoma"/>
      <family val="2"/>
    </font>
    <font>
      <i/>
      <sz val="9"/>
      <name val="Arial CE"/>
      <family val="2"/>
    </font>
    <font>
      <sz val="9"/>
      <color indexed="8"/>
      <name val="Arial CE"/>
      <family val="2"/>
    </font>
    <font>
      <i/>
      <sz val="12"/>
      <name val="Arial CE"/>
      <family val="2"/>
    </font>
    <font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color indexed="17"/>
      <name val="Arial"/>
      <family val="2"/>
    </font>
    <font>
      <sz val="18"/>
      <color indexed="5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00AE00"/>
      <name val="Arial"/>
      <family val="2"/>
    </font>
    <font>
      <sz val="18"/>
      <color rgb="FF33CC66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52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double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6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4" borderId="8" applyNumberFormat="0" applyAlignment="0" applyProtection="0"/>
    <xf numFmtId="0" fontId="78" fillId="25" borderId="8" applyNumberFormat="0" applyAlignment="0" applyProtection="0"/>
    <xf numFmtId="0" fontId="79" fillId="25" borderId="9" applyNumberFormat="0" applyAlignment="0" applyProtection="0"/>
    <xf numFmtId="0" fontId="80" fillId="0" borderId="0" applyNumberFormat="0" applyFill="0" applyBorder="0" applyAlignment="0" applyProtection="0"/>
    <xf numFmtId="0" fontId="81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726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49" fontId="5" fillId="0" borderId="16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4" fillId="0" borderId="16" xfId="0" applyNumberFormat="1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8" fillId="0" borderId="12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right"/>
    </xf>
    <xf numFmtId="0" fontId="4" fillId="34" borderId="25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3" fontId="3" fillId="33" borderId="11" xfId="0" applyNumberFormat="1" applyFont="1" applyFill="1" applyBorder="1" applyAlignment="1">
      <alignment horizontal="right"/>
    </xf>
    <xf numFmtId="3" fontId="3" fillId="33" borderId="12" xfId="0" applyNumberFormat="1" applyFont="1" applyFill="1" applyBorder="1" applyAlignment="1">
      <alignment horizontal="right"/>
    </xf>
    <xf numFmtId="3" fontId="3" fillId="33" borderId="16" xfId="0" applyNumberFormat="1" applyFont="1" applyFill="1" applyBorder="1" applyAlignment="1">
      <alignment horizontal="right"/>
    </xf>
    <xf numFmtId="0" fontId="1" fillId="0" borderId="26" xfId="0" applyFont="1" applyBorder="1" applyAlignment="1">
      <alignment horizontal="center"/>
    </xf>
    <xf numFmtId="3" fontId="4" fillId="34" borderId="27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35" borderId="28" xfId="0" applyFont="1" applyFill="1" applyBorder="1" applyAlignment="1">
      <alignment vertical="center"/>
    </xf>
    <xf numFmtId="0" fontId="4" fillId="35" borderId="28" xfId="0" applyFont="1" applyFill="1" applyBorder="1" applyAlignment="1">
      <alignment/>
    </xf>
    <xf numFmtId="0" fontId="4" fillId="35" borderId="29" xfId="0" applyFont="1" applyFill="1" applyBorder="1" applyAlignment="1">
      <alignment/>
    </xf>
    <xf numFmtId="3" fontId="16" fillId="35" borderId="30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3" fillId="33" borderId="19" xfId="0" applyNumberFormat="1" applyFont="1" applyFill="1" applyBorder="1" applyAlignment="1">
      <alignment horizontal="right"/>
    </xf>
    <xf numFmtId="3" fontId="3" fillId="33" borderId="31" xfId="0" applyNumberFormat="1" applyFont="1" applyFill="1" applyBorder="1" applyAlignment="1">
      <alignment horizontal="right"/>
    </xf>
    <xf numFmtId="3" fontId="3" fillId="33" borderId="32" xfId="0" applyNumberFormat="1" applyFont="1" applyFill="1" applyBorder="1" applyAlignment="1">
      <alignment horizontal="right"/>
    </xf>
    <xf numFmtId="0" fontId="15" fillId="36" borderId="12" xfId="0" applyFont="1" applyFill="1" applyBorder="1" applyAlignment="1">
      <alignment horizontal="center"/>
    </xf>
    <xf numFmtId="0" fontId="16" fillId="36" borderId="33" xfId="0" applyFont="1" applyFill="1" applyBorder="1" applyAlignment="1">
      <alignment/>
    </xf>
    <xf numFmtId="0" fontId="4" fillId="36" borderId="33" xfId="0" applyFont="1" applyFill="1" applyBorder="1" applyAlignment="1">
      <alignment/>
    </xf>
    <xf numFmtId="0" fontId="4" fillId="36" borderId="25" xfId="0" applyFont="1" applyFill="1" applyBorder="1" applyAlignment="1">
      <alignment/>
    </xf>
    <xf numFmtId="3" fontId="6" fillId="36" borderId="11" xfId="0" applyNumberFormat="1" applyFont="1" applyFill="1" applyBorder="1" applyAlignment="1">
      <alignment/>
    </xf>
    <xf numFmtId="3" fontId="6" fillId="36" borderId="12" xfId="0" applyNumberFormat="1" applyFont="1" applyFill="1" applyBorder="1" applyAlignment="1">
      <alignment/>
    </xf>
    <xf numFmtId="3" fontId="6" fillId="36" borderId="16" xfId="0" applyNumberFormat="1" applyFont="1" applyFill="1" applyBorder="1" applyAlignment="1">
      <alignment/>
    </xf>
    <xf numFmtId="0" fontId="1" fillId="37" borderId="34" xfId="0" applyFont="1" applyFill="1" applyBorder="1" applyAlignment="1">
      <alignment horizontal="center"/>
    </xf>
    <xf numFmtId="49" fontId="2" fillId="37" borderId="35" xfId="0" applyNumberFormat="1" applyFont="1" applyFill="1" applyBorder="1" applyAlignment="1">
      <alignment horizontal="center"/>
    </xf>
    <xf numFmtId="49" fontId="3" fillId="37" borderId="35" xfId="0" applyNumberFormat="1" applyFont="1" applyFill="1" applyBorder="1" applyAlignment="1">
      <alignment horizontal="center"/>
    </xf>
    <xf numFmtId="49" fontId="4" fillId="37" borderId="35" xfId="0" applyNumberFormat="1" applyFont="1" applyFill="1" applyBorder="1" applyAlignment="1">
      <alignment horizontal="center"/>
    </xf>
    <xf numFmtId="0" fontId="4" fillId="37" borderId="36" xfId="0" applyFont="1" applyFill="1" applyBorder="1" applyAlignment="1">
      <alignment/>
    </xf>
    <xf numFmtId="0" fontId="1" fillId="37" borderId="20" xfId="0" applyFont="1" applyFill="1" applyBorder="1" applyAlignment="1">
      <alignment horizontal="center"/>
    </xf>
    <xf numFmtId="0" fontId="4" fillId="37" borderId="37" xfId="0" applyFont="1" applyFill="1" applyBorder="1" applyAlignment="1">
      <alignment horizontal="center"/>
    </xf>
    <xf numFmtId="49" fontId="4" fillId="37" borderId="37" xfId="0" applyNumberFormat="1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4" fillId="37" borderId="19" xfId="0" applyFont="1" applyFill="1" applyBorder="1" applyAlignment="1">
      <alignment horizontal="center"/>
    </xf>
    <xf numFmtId="49" fontId="4" fillId="37" borderId="19" xfId="0" applyNumberFormat="1" applyFont="1" applyFill="1" applyBorder="1" applyAlignment="1">
      <alignment horizontal="center"/>
    </xf>
    <xf numFmtId="49" fontId="4" fillId="37" borderId="0" xfId="0" applyNumberFormat="1" applyFont="1" applyFill="1" applyBorder="1" applyAlignment="1">
      <alignment horizontal="center"/>
    </xf>
    <xf numFmtId="0" fontId="4" fillId="37" borderId="22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4" fillId="37" borderId="38" xfId="0" applyFont="1" applyFill="1" applyBorder="1" applyAlignment="1">
      <alignment horizontal="center"/>
    </xf>
    <xf numFmtId="49" fontId="4" fillId="37" borderId="38" xfId="0" applyNumberFormat="1" applyFont="1" applyFill="1" applyBorder="1" applyAlignment="1">
      <alignment horizontal="center"/>
    </xf>
    <xf numFmtId="49" fontId="4" fillId="37" borderId="39" xfId="0" applyNumberFormat="1" applyFont="1" applyFill="1" applyBorder="1" applyAlignment="1">
      <alignment horizontal="center"/>
    </xf>
    <xf numFmtId="0" fontId="4" fillId="37" borderId="40" xfId="0" applyFont="1" applyFill="1" applyBorder="1" applyAlignment="1">
      <alignment/>
    </xf>
    <xf numFmtId="0" fontId="15" fillId="36" borderId="13" xfId="0" applyFont="1" applyFill="1" applyBorder="1" applyAlignment="1">
      <alignment horizontal="center"/>
    </xf>
    <xf numFmtId="0" fontId="16" fillId="36" borderId="41" xfId="0" applyFont="1" applyFill="1" applyBorder="1" applyAlignment="1">
      <alignment/>
    </xf>
    <xf numFmtId="0" fontId="4" fillId="36" borderId="41" xfId="0" applyFont="1" applyFill="1" applyBorder="1" applyAlignment="1">
      <alignment/>
    </xf>
    <xf numFmtId="0" fontId="4" fillId="36" borderId="24" xfId="0" applyFont="1" applyFill="1" applyBorder="1" applyAlignment="1">
      <alignment/>
    </xf>
    <xf numFmtId="3" fontId="6" fillId="36" borderId="10" xfId="0" applyNumberFormat="1" applyFont="1" applyFill="1" applyBorder="1" applyAlignment="1">
      <alignment/>
    </xf>
    <xf numFmtId="3" fontId="6" fillId="36" borderId="17" xfId="0" applyNumberFormat="1" applyFont="1" applyFill="1" applyBorder="1" applyAlignment="1">
      <alignment/>
    </xf>
    <xf numFmtId="3" fontId="6" fillId="36" borderId="13" xfId="0" applyNumberFormat="1" applyFont="1" applyFill="1" applyBorder="1" applyAlignment="1">
      <alignment/>
    </xf>
    <xf numFmtId="0" fontId="15" fillId="36" borderId="42" xfId="0" applyFont="1" applyFill="1" applyBorder="1" applyAlignment="1">
      <alignment horizontal="center"/>
    </xf>
    <xf numFmtId="0" fontId="16" fillId="36" borderId="43" xfId="0" applyFont="1" applyFill="1" applyBorder="1" applyAlignment="1">
      <alignment/>
    </xf>
    <xf numFmtId="0" fontId="4" fillId="36" borderId="43" xfId="0" applyFont="1" applyFill="1" applyBorder="1" applyAlignment="1">
      <alignment/>
    </xf>
    <xf numFmtId="0" fontId="4" fillId="36" borderId="44" xfId="0" applyFont="1" applyFill="1" applyBorder="1" applyAlignment="1">
      <alignment/>
    </xf>
    <xf numFmtId="0" fontId="0" fillId="0" borderId="0" xfId="0" applyFill="1" applyAlignment="1">
      <alignment/>
    </xf>
    <xf numFmtId="3" fontId="6" fillId="36" borderId="45" xfId="0" applyNumberFormat="1" applyFont="1" applyFill="1" applyBorder="1" applyAlignment="1">
      <alignment/>
    </xf>
    <xf numFmtId="0" fontId="15" fillId="36" borderId="31" xfId="0" applyFont="1" applyFill="1" applyBorder="1" applyAlignment="1">
      <alignment horizontal="center"/>
    </xf>
    <xf numFmtId="0" fontId="16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22" xfId="0" applyFont="1" applyFill="1" applyBorder="1" applyAlignment="1">
      <alignment/>
    </xf>
    <xf numFmtId="0" fontId="4" fillId="36" borderId="19" xfId="0" applyFont="1" applyFill="1" applyBorder="1" applyAlignment="1">
      <alignment/>
    </xf>
    <xf numFmtId="0" fontId="4" fillId="36" borderId="31" xfId="0" applyFont="1" applyFill="1" applyBorder="1" applyAlignment="1">
      <alignment/>
    </xf>
    <xf numFmtId="0" fontId="4" fillId="36" borderId="4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3" fillId="33" borderId="19" xfId="0" applyNumberFormat="1" applyFont="1" applyFill="1" applyBorder="1" applyAlignment="1">
      <alignment/>
    </xf>
    <xf numFmtId="3" fontId="6" fillId="36" borderId="47" xfId="0" applyNumberFormat="1" applyFont="1" applyFill="1" applyBorder="1" applyAlignment="1">
      <alignment/>
    </xf>
    <xf numFmtId="3" fontId="6" fillId="36" borderId="48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8" fillId="35" borderId="49" xfId="0" applyFont="1" applyFill="1" applyBorder="1" applyAlignment="1">
      <alignment horizontal="left" vertical="center"/>
    </xf>
    <xf numFmtId="3" fontId="17" fillId="35" borderId="50" xfId="0" applyNumberFormat="1" applyFont="1" applyFill="1" applyBorder="1" applyAlignment="1">
      <alignment/>
    </xf>
    <xf numFmtId="3" fontId="17" fillId="35" borderId="51" xfId="0" applyNumberFormat="1" applyFont="1" applyFill="1" applyBorder="1" applyAlignment="1">
      <alignment/>
    </xf>
    <xf numFmtId="3" fontId="8" fillId="0" borderId="52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37" borderId="53" xfId="0" applyFont="1" applyFill="1" applyBorder="1" applyAlignment="1">
      <alignment horizontal="center"/>
    </xf>
    <xf numFmtId="0" fontId="4" fillId="37" borderId="33" xfId="0" applyFont="1" applyFill="1" applyBorder="1" applyAlignment="1">
      <alignment horizontal="center"/>
    </xf>
    <xf numFmtId="0" fontId="4" fillId="37" borderId="25" xfId="0" applyFont="1" applyFill="1" applyBorder="1" applyAlignment="1">
      <alignment horizontal="center"/>
    </xf>
    <xf numFmtId="0" fontId="4" fillId="36" borderId="18" xfId="0" applyFont="1" applyFill="1" applyBorder="1" applyAlignment="1">
      <alignment/>
    </xf>
    <xf numFmtId="0" fontId="4" fillId="37" borderId="25" xfId="0" applyFont="1" applyFill="1" applyBorder="1" applyAlignment="1">
      <alignment/>
    </xf>
    <xf numFmtId="49" fontId="4" fillId="37" borderId="53" xfId="0" applyNumberFormat="1" applyFont="1" applyFill="1" applyBorder="1" applyAlignment="1">
      <alignment horizontal="center"/>
    </xf>
    <xf numFmtId="3" fontId="4" fillId="0" borderId="54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/>
    </xf>
    <xf numFmtId="3" fontId="17" fillId="35" borderId="55" xfId="0" applyNumberFormat="1" applyFont="1" applyFill="1" applyBorder="1" applyAlignment="1">
      <alignment/>
    </xf>
    <xf numFmtId="3" fontId="6" fillId="36" borderId="26" xfId="0" applyNumberFormat="1" applyFont="1" applyFill="1" applyBorder="1" applyAlignment="1">
      <alignment/>
    </xf>
    <xf numFmtId="3" fontId="3" fillId="33" borderId="56" xfId="0" applyNumberFormat="1" applyFont="1" applyFill="1" applyBorder="1" applyAlignment="1">
      <alignment horizontal="right"/>
    </xf>
    <xf numFmtId="3" fontId="3" fillId="33" borderId="23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 horizontal="right"/>
    </xf>
    <xf numFmtId="3" fontId="6" fillId="36" borderId="23" xfId="0" applyNumberFormat="1" applyFont="1" applyFill="1" applyBorder="1" applyAlignment="1">
      <alignment/>
    </xf>
    <xf numFmtId="3" fontId="6" fillId="36" borderId="57" xfId="0" applyNumberFormat="1" applyFont="1" applyFill="1" applyBorder="1" applyAlignment="1">
      <alignment/>
    </xf>
    <xf numFmtId="3" fontId="4" fillId="0" borderId="52" xfId="0" applyNumberFormat="1" applyFont="1" applyFill="1" applyBorder="1" applyAlignment="1">
      <alignment horizontal="right"/>
    </xf>
    <xf numFmtId="0" fontId="4" fillId="36" borderId="58" xfId="0" applyFont="1" applyFill="1" applyBorder="1" applyAlignment="1">
      <alignment/>
    </xf>
    <xf numFmtId="3" fontId="3" fillId="33" borderId="23" xfId="0" applyNumberFormat="1" applyFont="1" applyFill="1" applyBorder="1" applyAlignment="1">
      <alignment horizontal="right"/>
    </xf>
    <xf numFmtId="3" fontId="3" fillId="33" borderId="57" xfId="0" applyNumberFormat="1" applyFont="1" applyFill="1" applyBorder="1" applyAlignment="1">
      <alignment horizontal="right"/>
    </xf>
    <xf numFmtId="3" fontId="17" fillId="35" borderId="59" xfId="0" applyNumberFormat="1" applyFont="1" applyFill="1" applyBorder="1" applyAlignment="1">
      <alignment/>
    </xf>
    <xf numFmtId="3" fontId="6" fillId="36" borderId="60" xfId="0" applyNumberFormat="1" applyFont="1" applyFill="1" applyBorder="1" applyAlignment="1">
      <alignment/>
    </xf>
    <xf numFmtId="3" fontId="3" fillId="33" borderId="5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3" fontId="6" fillId="36" borderId="61" xfId="0" applyNumberFormat="1" applyFont="1" applyFill="1" applyBorder="1" applyAlignment="1">
      <alignment/>
    </xf>
    <xf numFmtId="0" fontId="25" fillId="0" borderId="0" xfId="0" applyFont="1" applyAlignment="1">
      <alignment/>
    </xf>
    <xf numFmtId="3" fontId="8" fillId="0" borderId="62" xfId="0" applyNumberFormat="1" applyFont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49" fontId="13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4" fontId="4" fillId="34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4" fontId="0" fillId="0" borderId="0" xfId="0" applyNumberFormat="1" applyFill="1" applyAlignment="1">
      <alignment/>
    </xf>
    <xf numFmtId="4" fontId="11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4" fontId="6" fillId="34" borderId="0" xfId="0" applyNumberFormat="1" applyFont="1" applyFill="1" applyBorder="1" applyAlignment="1">
      <alignment horizontal="center" vertical="center" wrapText="1"/>
    </xf>
    <xf numFmtId="3" fontId="4" fillId="0" borderId="63" xfId="0" applyNumberFormat="1" applyFont="1" applyBorder="1" applyAlignment="1">
      <alignment horizontal="right"/>
    </xf>
    <xf numFmtId="3" fontId="4" fillId="0" borderId="64" xfId="0" applyNumberFormat="1" applyFont="1" applyBorder="1" applyAlignment="1">
      <alignment horizontal="right"/>
    </xf>
    <xf numFmtId="0" fontId="4" fillId="0" borderId="65" xfId="0" applyFont="1" applyBorder="1" applyAlignment="1">
      <alignment horizontal="center"/>
    </xf>
    <xf numFmtId="0" fontId="4" fillId="38" borderId="65" xfId="0" applyFont="1" applyFill="1" applyBorder="1" applyAlignment="1">
      <alignment horizontal="center"/>
    </xf>
    <xf numFmtId="0" fontId="6" fillId="38" borderId="66" xfId="0" applyFont="1" applyFill="1" applyBorder="1" applyAlignment="1">
      <alignment/>
    </xf>
    <xf numFmtId="0" fontId="4" fillId="38" borderId="67" xfId="0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18" fillId="0" borderId="27" xfId="0" applyNumberFormat="1" applyFont="1" applyBorder="1" applyAlignment="1">
      <alignment horizontal="right"/>
    </xf>
    <xf numFmtId="3" fontId="18" fillId="0" borderId="23" xfId="0" applyNumberFormat="1" applyFont="1" applyFill="1" applyBorder="1" applyAlignment="1">
      <alignment horizontal="right"/>
    </xf>
    <xf numFmtId="3" fontId="18" fillId="0" borderId="52" xfId="0" applyNumberFormat="1" applyFont="1" applyBorder="1" applyAlignment="1">
      <alignment horizontal="right"/>
    </xf>
    <xf numFmtId="3" fontId="18" fillId="0" borderId="52" xfId="0" applyNumberFormat="1" applyFont="1" applyFill="1" applyBorder="1" applyAlignment="1">
      <alignment horizontal="right"/>
    </xf>
    <xf numFmtId="3" fontId="8" fillId="0" borderId="27" xfId="0" applyNumberFormat="1" applyFont="1" applyBorder="1" applyAlignment="1">
      <alignment horizontal="right"/>
    </xf>
    <xf numFmtId="3" fontId="8" fillId="0" borderId="68" xfId="0" applyNumberFormat="1" applyFont="1" applyBorder="1" applyAlignment="1">
      <alignment horizontal="right"/>
    </xf>
    <xf numFmtId="3" fontId="18" fillId="0" borderId="27" xfId="0" applyNumberFormat="1" applyFont="1" applyFill="1" applyBorder="1" applyAlignment="1">
      <alignment horizontal="right"/>
    </xf>
    <xf numFmtId="3" fontId="18" fillId="0" borderId="45" xfId="0" applyNumberFormat="1" applyFont="1" applyFill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27" xfId="0" applyNumberFormat="1" applyFont="1" applyBorder="1" applyAlignment="1">
      <alignment horizontal="right"/>
    </xf>
    <xf numFmtId="3" fontId="3" fillId="0" borderId="69" xfId="0" applyNumberFormat="1" applyFont="1" applyFill="1" applyBorder="1" applyAlignment="1">
      <alignment horizontal="right"/>
    </xf>
    <xf numFmtId="3" fontId="3" fillId="0" borderId="70" xfId="0" applyNumberFormat="1" applyFont="1" applyFill="1" applyBorder="1" applyAlignment="1">
      <alignment horizontal="right"/>
    </xf>
    <xf numFmtId="3" fontId="3" fillId="38" borderId="69" xfId="0" applyNumberFormat="1" applyFont="1" applyFill="1" applyBorder="1" applyAlignment="1">
      <alignment horizontal="right"/>
    </xf>
    <xf numFmtId="3" fontId="3" fillId="38" borderId="70" xfId="0" applyNumberFormat="1" applyFont="1" applyFill="1" applyBorder="1" applyAlignment="1">
      <alignment horizontal="right"/>
    </xf>
    <xf numFmtId="3" fontId="4" fillId="38" borderId="69" xfId="0" applyNumberFormat="1" applyFont="1" applyFill="1" applyBorder="1" applyAlignment="1">
      <alignment horizontal="right"/>
    </xf>
    <xf numFmtId="3" fontId="4" fillId="38" borderId="70" xfId="0" applyNumberFormat="1" applyFont="1" applyFill="1" applyBorder="1" applyAlignment="1">
      <alignment horizontal="right"/>
    </xf>
    <xf numFmtId="3" fontId="3" fillId="0" borderId="69" xfId="0" applyNumberFormat="1" applyFont="1" applyBorder="1" applyAlignment="1">
      <alignment horizontal="right"/>
    </xf>
    <xf numFmtId="3" fontId="3" fillId="0" borderId="70" xfId="0" applyNumberFormat="1" applyFont="1" applyBorder="1" applyAlignment="1">
      <alignment horizontal="right"/>
    </xf>
    <xf numFmtId="3" fontId="4" fillId="0" borderId="69" xfId="0" applyNumberFormat="1" applyFont="1" applyFill="1" applyBorder="1" applyAlignment="1">
      <alignment horizontal="right"/>
    </xf>
    <xf numFmtId="3" fontId="4" fillId="0" borderId="70" xfId="0" applyNumberFormat="1" applyFont="1" applyFill="1" applyBorder="1" applyAlignment="1">
      <alignment horizontal="right"/>
    </xf>
    <xf numFmtId="3" fontId="4" fillId="0" borderId="69" xfId="0" applyNumberFormat="1" applyFont="1" applyBorder="1" applyAlignment="1">
      <alignment horizontal="right"/>
    </xf>
    <xf numFmtId="3" fontId="4" fillId="0" borderId="70" xfId="0" applyNumberFormat="1" applyFont="1" applyBorder="1" applyAlignment="1">
      <alignment horizontal="right"/>
    </xf>
    <xf numFmtId="3" fontId="4" fillId="38" borderId="63" xfId="0" applyNumberFormat="1" applyFont="1" applyFill="1" applyBorder="1" applyAlignment="1">
      <alignment horizontal="right"/>
    </xf>
    <xf numFmtId="3" fontId="4" fillId="38" borderId="64" xfId="0" applyNumberFormat="1" applyFont="1" applyFill="1" applyBorder="1" applyAlignment="1">
      <alignment horizontal="right"/>
    </xf>
    <xf numFmtId="3" fontId="4" fillId="38" borderId="19" xfId="0" applyNumberFormat="1" applyFont="1" applyFill="1" applyBorder="1" applyAlignment="1">
      <alignment horizontal="right"/>
    </xf>
    <xf numFmtId="3" fontId="4" fillId="38" borderId="71" xfId="0" applyNumberFormat="1" applyFont="1" applyFill="1" applyBorder="1" applyAlignment="1">
      <alignment horizontal="right"/>
    </xf>
    <xf numFmtId="3" fontId="4" fillId="38" borderId="12" xfId="0" applyNumberFormat="1" applyFont="1" applyFill="1" applyBorder="1" applyAlignment="1">
      <alignment horizontal="right"/>
    </xf>
    <xf numFmtId="3" fontId="4" fillId="38" borderId="16" xfId="0" applyNumberFormat="1" applyFont="1" applyFill="1" applyBorder="1" applyAlignment="1">
      <alignment horizontal="right"/>
    </xf>
    <xf numFmtId="4" fontId="18" fillId="34" borderId="62" xfId="0" applyNumberFormat="1" applyFont="1" applyFill="1" applyBorder="1" applyAlignment="1">
      <alignment/>
    </xf>
    <xf numFmtId="4" fontId="18" fillId="34" borderId="72" xfId="0" applyNumberFormat="1" applyFont="1" applyFill="1" applyBorder="1" applyAlignment="1">
      <alignment/>
    </xf>
    <xf numFmtId="4" fontId="18" fillId="34" borderId="27" xfId="0" applyNumberFormat="1" applyFont="1" applyFill="1" applyBorder="1" applyAlignment="1">
      <alignment/>
    </xf>
    <xf numFmtId="4" fontId="7" fillId="34" borderId="62" xfId="0" applyNumberFormat="1" applyFont="1" applyFill="1" applyBorder="1" applyAlignment="1">
      <alignment/>
    </xf>
    <xf numFmtId="4" fontId="7" fillId="34" borderId="72" xfId="0" applyNumberFormat="1" applyFont="1" applyFill="1" applyBorder="1" applyAlignment="1">
      <alignment/>
    </xf>
    <xf numFmtId="4" fontId="28" fillId="0" borderId="12" xfId="0" applyNumberFormat="1" applyFont="1" applyBorder="1" applyAlignment="1">
      <alignment/>
    </xf>
    <xf numFmtId="3" fontId="3" fillId="39" borderId="69" xfId="0" applyNumberFormat="1" applyFont="1" applyFill="1" applyBorder="1" applyAlignment="1">
      <alignment horizontal="right"/>
    </xf>
    <xf numFmtId="3" fontId="3" fillId="39" borderId="70" xfId="0" applyNumberFormat="1" applyFont="1" applyFill="1" applyBorder="1" applyAlignment="1">
      <alignment horizontal="right"/>
    </xf>
    <xf numFmtId="3" fontId="3" fillId="40" borderId="16" xfId="0" applyNumberFormat="1" applyFont="1" applyFill="1" applyBorder="1" applyAlignment="1">
      <alignment horizontal="right"/>
    </xf>
    <xf numFmtId="3" fontId="8" fillId="19" borderId="57" xfId="0" applyNumberFormat="1" applyFont="1" applyFill="1" applyBorder="1" applyAlignment="1">
      <alignment horizontal="right"/>
    </xf>
    <xf numFmtId="3" fontId="8" fillId="19" borderId="45" xfId="0" applyNumberFormat="1" applyFont="1" applyFill="1" applyBorder="1" applyAlignment="1">
      <alignment horizontal="right"/>
    </xf>
    <xf numFmtId="3" fontId="8" fillId="19" borderId="62" xfId="0" applyNumberFormat="1" applyFont="1" applyFill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0" borderId="71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3" fontId="3" fillId="41" borderId="73" xfId="0" applyNumberFormat="1" applyFont="1" applyFill="1" applyBorder="1" applyAlignment="1">
      <alignment horizontal="center"/>
    </xf>
    <xf numFmtId="3" fontId="3" fillId="41" borderId="74" xfId="0" applyNumberFormat="1" applyFont="1" applyFill="1" applyBorder="1" applyAlignment="1">
      <alignment horizontal="center"/>
    </xf>
    <xf numFmtId="0" fontId="3" fillId="41" borderId="19" xfId="0" applyFont="1" applyFill="1" applyBorder="1" applyAlignment="1">
      <alignment horizontal="center"/>
    </xf>
    <xf numFmtId="0" fontId="3" fillId="41" borderId="71" xfId="0" applyFont="1" applyFill="1" applyBorder="1" applyAlignment="1">
      <alignment horizontal="center"/>
    </xf>
    <xf numFmtId="49" fontId="3" fillId="41" borderId="19" xfId="0" applyNumberFormat="1" applyFont="1" applyFill="1" applyBorder="1" applyAlignment="1">
      <alignment horizontal="center"/>
    </xf>
    <xf numFmtId="49" fontId="3" fillId="41" borderId="71" xfId="0" applyNumberFormat="1" applyFont="1" applyFill="1" applyBorder="1" applyAlignment="1">
      <alignment horizontal="center"/>
    </xf>
    <xf numFmtId="49" fontId="3" fillId="41" borderId="75" xfId="0" applyNumberFormat="1" applyFont="1" applyFill="1" applyBorder="1" applyAlignment="1">
      <alignment horizontal="center"/>
    </xf>
    <xf numFmtId="49" fontId="3" fillId="41" borderId="76" xfId="0" applyNumberFormat="1" applyFont="1" applyFill="1" applyBorder="1" applyAlignment="1">
      <alignment horizontal="center"/>
    </xf>
    <xf numFmtId="1" fontId="6" fillId="16" borderId="77" xfId="0" applyNumberFormat="1" applyFont="1" applyFill="1" applyBorder="1" applyAlignment="1">
      <alignment horizontal="center" vertical="center" wrapText="1"/>
    </xf>
    <xf numFmtId="49" fontId="6" fillId="42" borderId="78" xfId="0" applyNumberFormat="1" applyFont="1" applyFill="1" applyBorder="1" applyAlignment="1">
      <alignment horizontal="center" vertical="center" wrapText="1"/>
    </xf>
    <xf numFmtId="49" fontId="6" fillId="42" borderId="46" xfId="0" applyNumberFormat="1" applyFont="1" applyFill="1" applyBorder="1" applyAlignment="1">
      <alignment horizontal="center" vertical="center" wrapText="1"/>
    </xf>
    <xf numFmtId="1" fontId="6" fillId="42" borderId="77" xfId="0" applyNumberFormat="1" applyFont="1" applyFill="1" applyBorder="1" applyAlignment="1">
      <alignment horizontal="center" vertical="center" wrapText="1"/>
    </xf>
    <xf numFmtId="3" fontId="8" fillId="16" borderId="57" xfId="0" applyNumberFormat="1" applyFont="1" applyFill="1" applyBorder="1" applyAlignment="1">
      <alignment horizontal="right"/>
    </xf>
    <xf numFmtId="3" fontId="8" fillId="16" borderId="45" xfId="0" applyNumberFormat="1" applyFont="1" applyFill="1" applyBorder="1" applyAlignment="1">
      <alignment horizontal="right"/>
    </xf>
    <xf numFmtId="3" fontId="8" fillId="16" borderId="23" xfId="0" applyNumberFormat="1" applyFont="1" applyFill="1" applyBorder="1" applyAlignment="1">
      <alignment horizontal="right"/>
    </xf>
    <xf numFmtId="3" fontId="8" fillId="16" borderId="46" xfId="0" applyNumberFormat="1" applyFont="1" applyFill="1" applyBorder="1" applyAlignment="1">
      <alignment horizontal="right"/>
    </xf>
    <xf numFmtId="3" fontId="8" fillId="43" borderId="57" xfId="0" applyNumberFormat="1" applyFont="1" applyFill="1" applyBorder="1" applyAlignment="1">
      <alignment horizontal="right"/>
    </xf>
    <xf numFmtId="3" fontId="8" fillId="43" borderId="45" xfId="0" applyNumberFormat="1" applyFont="1" applyFill="1" applyBorder="1" applyAlignment="1">
      <alignment horizontal="right"/>
    </xf>
    <xf numFmtId="3" fontId="8" fillId="44" borderId="77" xfId="0" applyNumberFormat="1" applyFont="1" applyFill="1" applyBorder="1" applyAlignment="1">
      <alignment horizontal="right"/>
    </xf>
    <xf numFmtId="3" fontId="8" fillId="45" borderId="79" xfId="0" applyNumberFormat="1" applyFont="1" applyFill="1" applyBorder="1" applyAlignment="1">
      <alignment horizontal="right"/>
    </xf>
    <xf numFmtId="4" fontId="6" fillId="45" borderId="46" xfId="0" applyNumberFormat="1" applyFont="1" applyFill="1" applyBorder="1" applyAlignment="1">
      <alignment/>
    </xf>
    <xf numFmtId="4" fontId="6" fillId="46" borderId="27" xfId="0" applyNumberFormat="1" applyFont="1" applyFill="1" applyBorder="1" applyAlignment="1">
      <alignment horizontal="right"/>
    </xf>
    <xf numFmtId="4" fontId="18" fillId="46" borderId="62" xfId="0" applyNumberFormat="1" applyFont="1" applyFill="1" applyBorder="1" applyAlignment="1">
      <alignment/>
    </xf>
    <xf numFmtId="4" fontId="18" fillId="46" borderId="27" xfId="0" applyNumberFormat="1" applyFont="1" applyFill="1" applyBorder="1" applyAlignment="1">
      <alignment/>
    </xf>
    <xf numFmtId="4" fontId="3" fillId="46" borderId="27" xfId="0" applyNumberFormat="1" applyFont="1" applyFill="1" applyBorder="1" applyAlignment="1">
      <alignment horizontal="right"/>
    </xf>
    <xf numFmtId="4" fontId="6" fillId="46" borderId="62" xfId="0" applyNumberFormat="1" applyFont="1" applyFill="1" applyBorder="1" applyAlignment="1">
      <alignment/>
    </xf>
    <xf numFmtId="4" fontId="7" fillId="34" borderId="27" xfId="0" applyNumberFormat="1" applyFont="1" applyFill="1" applyBorder="1" applyAlignment="1">
      <alignment/>
    </xf>
    <xf numFmtId="4" fontId="28" fillId="46" borderId="12" xfId="0" applyNumberFormat="1" applyFont="1" applyFill="1" applyBorder="1" applyAlignment="1">
      <alignment horizontal="right"/>
    </xf>
    <xf numFmtId="4" fontId="29" fillId="46" borderId="12" xfId="0" applyNumberFormat="1" applyFont="1" applyFill="1" applyBorder="1" applyAlignment="1">
      <alignment/>
    </xf>
    <xf numFmtId="4" fontId="6" fillId="47" borderId="46" xfId="0" applyNumberFormat="1" applyFont="1" applyFill="1" applyBorder="1" applyAlignment="1">
      <alignment/>
    </xf>
    <xf numFmtId="4" fontId="6" fillId="47" borderId="46" xfId="0" applyNumberFormat="1" applyFont="1" applyFill="1" applyBorder="1" applyAlignment="1">
      <alignment/>
    </xf>
    <xf numFmtId="4" fontId="7" fillId="34" borderId="12" xfId="0" applyNumberFormat="1" applyFont="1" applyFill="1" applyBorder="1" applyAlignment="1">
      <alignment/>
    </xf>
    <xf numFmtId="4" fontId="6" fillId="46" borderId="12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4" fontId="6" fillId="48" borderId="27" xfId="0" applyNumberFormat="1" applyFont="1" applyFill="1" applyBorder="1" applyAlignment="1">
      <alignment horizontal="right"/>
    </xf>
    <xf numFmtId="49" fontId="15" fillId="38" borderId="66" xfId="0" applyNumberFormat="1" applyFont="1" applyFill="1" applyBorder="1" applyAlignment="1">
      <alignment horizontal="center"/>
    </xf>
    <xf numFmtId="49" fontId="15" fillId="38" borderId="80" xfId="0" applyNumberFormat="1" applyFont="1" applyFill="1" applyBorder="1" applyAlignment="1">
      <alignment horizontal="center"/>
    </xf>
    <xf numFmtId="49" fontId="7" fillId="38" borderId="66" xfId="0" applyNumberFormat="1" applyFont="1" applyFill="1" applyBorder="1" applyAlignment="1">
      <alignment horizontal="center"/>
    </xf>
    <xf numFmtId="3" fontId="7" fillId="38" borderId="81" xfId="33" applyNumberFormat="1" applyFont="1" applyFill="1" applyBorder="1" applyAlignment="1">
      <alignment horizontal="right"/>
    </xf>
    <xf numFmtId="3" fontId="6" fillId="38" borderId="82" xfId="0" applyNumberFormat="1" applyFont="1" applyFill="1" applyBorder="1" applyAlignment="1">
      <alignment/>
    </xf>
    <xf numFmtId="3" fontId="6" fillId="38" borderId="83" xfId="0" applyNumberFormat="1" applyFont="1" applyFill="1" applyBorder="1" applyAlignment="1">
      <alignment/>
    </xf>
    <xf numFmtId="3" fontId="6" fillId="38" borderId="80" xfId="0" applyNumberFormat="1" applyFont="1" applyFill="1" applyBorder="1" applyAlignment="1">
      <alignment horizontal="right"/>
    </xf>
    <xf numFmtId="3" fontId="6" fillId="38" borderId="84" xfId="0" applyNumberFormat="1" applyFont="1" applyFill="1" applyBorder="1" applyAlignment="1">
      <alignment horizontal="right"/>
    </xf>
    <xf numFmtId="49" fontId="7" fillId="0" borderId="85" xfId="0" applyNumberFormat="1" applyFont="1" applyBorder="1" applyAlignment="1">
      <alignment horizontal="center"/>
    </xf>
    <xf numFmtId="49" fontId="7" fillId="0" borderId="86" xfId="0" applyNumberFormat="1" applyFont="1" applyBorder="1" applyAlignment="1">
      <alignment horizontal="center"/>
    </xf>
    <xf numFmtId="0" fontId="7" fillId="38" borderId="86" xfId="0" applyFont="1" applyFill="1" applyBorder="1" applyAlignment="1">
      <alignment/>
    </xf>
    <xf numFmtId="3" fontId="7" fillId="38" borderId="87" xfId="33" applyNumberFormat="1" applyFont="1" applyFill="1" applyBorder="1" applyAlignment="1">
      <alignment horizontal="right"/>
    </xf>
    <xf numFmtId="3" fontId="7" fillId="38" borderId="31" xfId="0" applyNumberFormat="1" applyFont="1" applyFill="1" applyBorder="1" applyAlignment="1">
      <alignment/>
    </xf>
    <xf numFmtId="3" fontId="7" fillId="38" borderId="0" xfId="0" applyNumberFormat="1" applyFont="1" applyFill="1" applyBorder="1" applyAlignment="1">
      <alignment/>
    </xf>
    <xf numFmtId="3" fontId="7" fillId="0" borderId="85" xfId="0" applyNumberFormat="1" applyFont="1" applyBorder="1" applyAlignment="1">
      <alignment horizontal="right"/>
    </xf>
    <xf numFmtId="3" fontId="7" fillId="0" borderId="88" xfId="0" applyNumberFormat="1" applyFont="1" applyBorder="1" applyAlignment="1">
      <alignment horizontal="right"/>
    </xf>
    <xf numFmtId="49" fontId="7" fillId="0" borderId="12" xfId="0" applyNumberFormat="1" applyFont="1" applyBorder="1" applyAlignment="1">
      <alignment horizontal="center"/>
    </xf>
    <xf numFmtId="3" fontId="7" fillId="0" borderId="12" xfId="33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7" fillId="38" borderId="12" xfId="0" applyNumberFormat="1" applyFont="1" applyFill="1" applyBorder="1" applyAlignment="1">
      <alignment horizontal="right"/>
    </xf>
    <xf numFmtId="3" fontId="6" fillId="38" borderId="12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4" fillId="0" borderId="89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0" fontId="35" fillId="0" borderId="12" xfId="0" applyFont="1" applyBorder="1" applyAlignment="1">
      <alignment horizontal="left"/>
    </xf>
    <xf numFmtId="3" fontId="18" fillId="0" borderId="23" xfId="0" applyNumberFormat="1" applyFont="1" applyFill="1" applyBorder="1" applyAlignment="1">
      <alignment horizontal="right"/>
    </xf>
    <xf numFmtId="0" fontId="35" fillId="0" borderId="12" xfId="0" applyFont="1" applyBorder="1" applyAlignment="1">
      <alignment/>
    </xf>
    <xf numFmtId="0" fontId="35" fillId="34" borderId="12" xfId="0" applyFont="1" applyFill="1" applyBorder="1" applyAlignment="1">
      <alignment/>
    </xf>
    <xf numFmtId="3" fontId="18" fillId="0" borderId="52" xfId="0" applyNumberFormat="1" applyFont="1" applyBorder="1" applyAlignment="1">
      <alignment horizontal="right"/>
    </xf>
    <xf numFmtId="3" fontId="18" fillId="0" borderId="52" xfId="0" applyNumberFormat="1" applyFont="1" applyFill="1" applyBorder="1" applyAlignment="1">
      <alignment horizontal="right"/>
    </xf>
    <xf numFmtId="0" fontId="9" fillId="0" borderId="12" xfId="0" applyFont="1" applyBorder="1" applyAlignment="1">
      <alignment/>
    </xf>
    <xf numFmtId="3" fontId="9" fillId="0" borderId="23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/>
    </xf>
    <xf numFmtId="0" fontId="9" fillId="0" borderId="31" xfId="0" applyFont="1" applyBorder="1" applyAlignment="1">
      <alignment/>
    </xf>
    <xf numFmtId="0" fontId="17" fillId="0" borderId="90" xfId="0" applyFont="1" applyBorder="1" applyAlignment="1">
      <alignment/>
    </xf>
    <xf numFmtId="3" fontId="9" fillId="0" borderId="68" xfId="0" applyNumberFormat="1" applyFont="1" applyBorder="1" applyAlignment="1">
      <alignment horizontal="right"/>
    </xf>
    <xf numFmtId="0" fontId="33" fillId="0" borderId="12" xfId="0" applyFont="1" applyBorder="1" applyAlignment="1">
      <alignment/>
    </xf>
    <xf numFmtId="3" fontId="33" fillId="0" borderId="23" xfId="0" applyNumberFormat="1" applyFont="1" applyFill="1" applyBorder="1" applyAlignment="1">
      <alignment horizontal="right"/>
    </xf>
    <xf numFmtId="3" fontId="36" fillId="0" borderId="12" xfId="0" applyNumberFormat="1" applyFont="1" applyFill="1" applyBorder="1" applyAlignment="1">
      <alignment/>
    </xf>
    <xf numFmtId="0" fontId="33" fillId="0" borderId="13" xfId="0" applyFont="1" applyFill="1" applyBorder="1" applyAlignment="1">
      <alignment/>
    </xf>
    <xf numFmtId="3" fontId="33" fillId="0" borderId="57" xfId="0" applyNumberFormat="1" applyFont="1" applyFill="1" applyBorder="1" applyAlignment="1">
      <alignment horizontal="right"/>
    </xf>
    <xf numFmtId="3" fontId="33" fillId="0" borderId="23" xfId="0" applyNumberFormat="1" applyFont="1" applyBorder="1" applyAlignment="1">
      <alignment horizontal="right"/>
    </xf>
    <xf numFmtId="3" fontId="34" fillId="48" borderId="12" xfId="0" applyNumberFormat="1" applyFont="1" applyFill="1" applyBorder="1" applyAlignment="1">
      <alignment/>
    </xf>
    <xf numFmtId="49" fontId="16" fillId="0" borderId="17" xfId="0" applyNumberFormat="1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0" fontId="18" fillId="34" borderId="16" xfId="0" applyFont="1" applyFill="1" applyBorder="1" applyAlignment="1">
      <alignment/>
    </xf>
    <xf numFmtId="49" fontId="18" fillId="0" borderId="13" xfId="0" applyNumberFormat="1" applyFont="1" applyFill="1" applyBorder="1" applyAlignment="1">
      <alignment horizontal="center"/>
    </xf>
    <xf numFmtId="0" fontId="18" fillId="34" borderId="17" xfId="0" applyFont="1" applyFill="1" applyBorder="1" applyAlignment="1">
      <alignment/>
    </xf>
    <xf numFmtId="49" fontId="16" fillId="0" borderId="42" xfId="0" applyNumberFormat="1" applyFont="1" applyFill="1" applyBorder="1" applyAlignment="1">
      <alignment horizontal="center"/>
    </xf>
    <xf numFmtId="49" fontId="18" fillId="0" borderId="42" xfId="0" applyNumberFormat="1" applyFont="1" applyFill="1" applyBorder="1" applyAlignment="1">
      <alignment horizontal="center"/>
    </xf>
    <xf numFmtId="0" fontId="18" fillId="0" borderId="42" xfId="0" applyFont="1" applyFill="1" applyBorder="1" applyAlignment="1">
      <alignment/>
    </xf>
    <xf numFmtId="49" fontId="16" fillId="0" borderId="12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49" fontId="16" fillId="0" borderId="48" xfId="0" applyNumberFormat="1" applyFont="1" applyFill="1" applyBorder="1" applyAlignment="1">
      <alignment horizontal="center"/>
    </xf>
    <xf numFmtId="0" fontId="18" fillId="34" borderId="91" xfId="0" applyFont="1" applyFill="1" applyBorder="1" applyAlignment="1">
      <alignment/>
    </xf>
    <xf numFmtId="49" fontId="18" fillId="0" borderId="47" xfId="0" applyNumberFormat="1" applyFont="1" applyFill="1" applyBorder="1" applyAlignment="1">
      <alignment horizontal="center"/>
    </xf>
    <xf numFmtId="0" fontId="18" fillId="34" borderId="48" xfId="0" applyFont="1" applyFill="1" applyBorder="1" applyAlignment="1">
      <alignment/>
    </xf>
    <xf numFmtId="49" fontId="16" fillId="0" borderId="19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0" fontId="18" fillId="34" borderId="37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16" fillId="0" borderId="37" xfId="0" applyNumberFormat="1" applyFont="1" applyFill="1" applyBorder="1" applyAlignment="1">
      <alignment horizontal="center"/>
    </xf>
    <xf numFmtId="0" fontId="18" fillId="34" borderId="12" xfId="0" applyFont="1" applyFill="1" applyBorder="1" applyAlignment="1">
      <alignment/>
    </xf>
    <xf numFmtId="4" fontId="18" fillId="34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49" fontId="15" fillId="38" borderId="12" xfId="0" applyNumberFormat="1" applyFont="1" applyFill="1" applyBorder="1" applyAlignment="1">
      <alignment horizontal="center"/>
    </xf>
    <xf numFmtId="49" fontId="7" fillId="38" borderId="12" xfId="0" applyNumberFormat="1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7" fillId="38" borderId="12" xfId="0" applyFont="1" applyFill="1" applyBorder="1" applyAlignment="1">
      <alignment/>
    </xf>
    <xf numFmtId="3" fontId="6" fillId="49" borderId="12" xfId="0" applyNumberFormat="1" applyFont="1" applyFill="1" applyBorder="1" applyAlignment="1">
      <alignment horizontal="right"/>
    </xf>
    <xf numFmtId="3" fontId="6" fillId="50" borderId="12" xfId="0" applyNumberFormat="1" applyFont="1" applyFill="1" applyBorder="1" applyAlignment="1">
      <alignment horizontal="right"/>
    </xf>
    <xf numFmtId="49" fontId="16" fillId="34" borderId="17" xfId="0" applyNumberFormat="1" applyFont="1" applyFill="1" applyBorder="1" applyAlignment="1">
      <alignment horizontal="center"/>
    </xf>
    <xf numFmtId="49" fontId="18" fillId="34" borderId="12" xfId="0" applyNumberFormat="1" applyFont="1" applyFill="1" applyBorder="1" applyAlignment="1">
      <alignment horizontal="center"/>
    </xf>
    <xf numFmtId="4" fontId="18" fillId="0" borderId="12" xfId="0" applyNumberFormat="1" applyFont="1" applyFill="1" applyBorder="1" applyAlignment="1">
      <alignment/>
    </xf>
    <xf numFmtId="4" fontId="0" fillId="0" borderId="12" xfId="0" applyNumberFormat="1" applyFont="1" applyBorder="1" applyAlignment="1">
      <alignment/>
    </xf>
    <xf numFmtId="49" fontId="3" fillId="51" borderId="73" xfId="0" applyNumberFormat="1" applyFont="1" applyFill="1" applyBorder="1" applyAlignment="1">
      <alignment horizontal="left" vertical="center"/>
    </xf>
    <xf numFmtId="49" fontId="3" fillId="51" borderId="92" xfId="0" applyNumberFormat="1" applyFont="1" applyFill="1" applyBorder="1" applyAlignment="1">
      <alignment horizontal="left" vertical="center"/>
    </xf>
    <xf numFmtId="3" fontId="3" fillId="51" borderId="93" xfId="0" applyNumberFormat="1" applyFont="1" applyFill="1" applyBorder="1" applyAlignment="1">
      <alignment horizontal="center"/>
    </xf>
    <xf numFmtId="3" fontId="3" fillId="51" borderId="94" xfId="0" applyNumberFormat="1" applyFont="1" applyFill="1" applyBorder="1" applyAlignment="1">
      <alignment horizontal="center"/>
    </xf>
    <xf numFmtId="49" fontId="3" fillId="51" borderId="19" xfId="0" applyNumberFormat="1" applyFont="1" applyFill="1" applyBorder="1" applyAlignment="1">
      <alignment horizontal="left" vertical="center"/>
    </xf>
    <xf numFmtId="49" fontId="3" fillId="51" borderId="31" xfId="0" applyNumberFormat="1" applyFont="1" applyFill="1" applyBorder="1" applyAlignment="1">
      <alignment horizontal="center" vertical="center"/>
    </xf>
    <xf numFmtId="49" fontId="3" fillId="51" borderId="0" xfId="0" applyNumberFormat="1" applyFont="1" applyFill="1" applyBorder="1" applyAlignment="1">
      <alignment horizontal="center" vertical="center"/>
    </xf>
    <xf numFmtId="0" fontId="3" fillId="51" borderId="95" xfId="0" applyFont="1" applyFill="1" applyBorder="1" applyAlignment="1">
      <alignment horizontal="center"/>
    </xf>
    <xf numFmtId="0" fontId="4" fillId="51" borderId="67" xfId="0" applyFont="1" applyFill="1" applyBorder="1" applyAlignment="1">
      <alignment/>
    </xf>
    <xf numFmtId="0" fontId="4" fillId="51" borderId="86" xfId="0" applyFont="1" applyFill="1" applyBorder="1" applyAlignment="1">
      <alignment/>
    </xf>
    <xf numFmtId="0" fontId="4" fillId="51" borderId="19" xfId="0" applyFont="1" applyFill="1" applyBorder="1" applyAlignment="1">
      <alignment horizontal="center"/>
    </xf>
    <xf numFmtId="0" fontId="3" fillId="51" borderId="31" xfId="0" applyFont="1" applyFill="1" applyBorder="1" applyAlignment="1">
      <alignment horizontal="center"/>
    </xf>
    <xf numFmtId="0" fontId="3" fillId="51" borderId="0" xfId="0" applyFont="1" applyFill="1" applyBorder="1" applyAlignment="1">
      <alignment horizontal="center"/>
    </xf>
    <xf numFmtId="49" fontId="3" fillId="51" borderId="95" xfId="0" applyNumberFormat="1" applyFont="1" applyFill="1" applyBorder="1" applyAlignment="1">
      <alignment horizontal="center"/>
    </xf>
    <xf numFmtId="0" fontId="4" fillId="51" borderId="96" xfId="0" applyFont="1" applyFill="1" applyBorder="1" applyAlignment="1">
      <alignment/>
    </xf>
    <xf numFmtId="0" fontId="3" fillId="51" borderId="97" xfId="0" applyFont="1" applyFill="1" applyBorder="1" applyAlignment="1">
      <alignment horizontal="center"/>
    </xf>
    <xf numFmtId="0" fontId="3" fillId="51" borderId="98" xfId="0" applyFont="1" applyFill="1" applyBorder="1" applyAlignment="1">
      <alignment horizontal="center"/>
    </xf>
    <xf numFmtId="49" fontId="3" fillId="51" borderId="99" xfId="0" applyNumberFormat="1" applyFont="1" applyFill="1" applyBorder="1" applyAlignment="1">
      <alignment horizontal="center"/>
    </xf>
    <xf numFmtId="49" fontId="3" fillId="51" borderId="100" xfId="0" applyNumberFormat="1" applyFont="1" applyFill="1" applyBorder="1" applyAlignment="1">
      <alignment horizontal="center"/>
    </xf>
    <xf numFmtId="3" fontId="31" fillId="45" borderId="12" xfId="0" applyNumberFormat="1" applyFont="1" applyFill="1" applyBorder="1" applyAlignment="1">
      <alignment/>
    </xf>
    <xf numFmtId="49" fontId="41" fillId="52" borderId="12" xfId="0" applyNumberFormat="1" applyFont="1" applyFill="1" applyBorder="1" applyAlignment="1">
      <alignment horizontal="center"/>
    </xf>
    <xf numFmtId="49" fontId="13" fillId="52" borderId="12" xfId="0" applyNumberFormat="1" applyFont="1" applyFill="1" applyBorder="1" applyAlignment="1">
      <alignment horizontal="center"/>
    </xf>
    <xf numFmtId="0" fontId="13" fillId="52" borderId="12" xfId="0" applyFont="1" applyFill="1" applyBorder="1" applyAlignment="1">
      <alignment/>
    </xf>
    <xf numFmtId="3" fontId="13" fillId="52" borderId="12" xfId="0" applyNumberFormat="1" applyFont="1" applyFill="1" applyBorder="1" applyAlignment="1">
      <alignment horizontal="right"/>
    </xf>
    <xf numFmtId="49" fontId="15" fillId="53" borderId="12" xfId="0" applyNumberFormat="1" applyFont="1" applyFill="1" applyBorder="1" applyAlignment="1">
      <alignment horizontal="center"/>
    </xf>
    <xf numFmtId="49" fontId="6" fillId="53" borderId="12" xfId="0" applyNumberFormat="1" applyFont="1" applyFill="1" applyBorder="1" applyAlignment="1">
      <alignment horizontal="center"/>
    </xf>
    <xf numFmtId="0" fontId="15" fillId="53" borderId="12" xfId="0" applyFont="1" applyFill="1" applyBorder="1" applyAlignment="1">
      <alignment/>
    </xf>
    <xf numFmtId="3" fontId="6" fillId="53" borderId="12" xfId="33" applyNumberFormat="1" applyFont="1" applyFill="1" applyBorder="1" applyAlignment="1">
      <alignment horizontal="right"/>
    </xf>
    <xf numFmtId="3" fontId="6" fillId="53" borderId="12" xfId="0" applyNumberFormat="1" applyFont="1" applyFill="1" applyBorder="1" applyAlignment="1">
      <alignment/>
    </xf>
    <xf numFmtId="3" fontId="6" fillId="53" borderId="12" xfId="0" applyNumberFormat="1" applyFont="1" applyFill="1" applyBorder="1" applyAlignment="1">
      <alignment horizontal="right"/>
    </xf>
    <xf numFmtId="49" fontId="15" fillId="54" borderId="66" xfId="0" applyNumberFormat="1" applyFont="1" applyFill="1" applyBorder="1" applyAlignment="1">
      <alignment horizontal="center"/>
    </xf>
    <xf numFmtId="49" fontId="15" fillId="54" borderId="80" xfId="0" applyNumberFormat="1" applyFont="1" applyFill="1" applyBorder="1" applyAlignment="1">
      <alignment horizontal="center"/>
    </xf>
    <xf numFmtId="49" fontId="7" fillId="54" borderId="66" xfId="0" applyNumberFormat="1" applyFont="1" applyFill="1" applyBorder="1" applyAlignment="1">
      <alignment horizontal="center"/>
    </xf>
    <xf numFmtId="0" fontId="6" fillId="54" borderId="66" xfId="0" applyFont="1" applyFill="1" applyBorder="1" applyAlignment="1">
      <alignment/>
    </xf>
    <xf numFmtId="3" fontId="6" fillId="54" borderId="81" xfId="33" applyNumberFormat="1" applyFont="1" applyFill="1" applyBorder="1" applyAlignment="1">
      <alignment horizontal="right"/>
    </xf>
    <xf numFmtId="3" fontId="6" fillId="54" borderId="101" xfId="0" applyNumberFormat="1" applyFont="1" applyFill="1" applyBorder="1" applyAlignment="1">
      <alignment/>
    </xf>
    <xf numFmtId="3" fontId="6" fillId="54" borderId="83" xfId="0" applyNumberFormat="1" applyFont="1" applyFill="1" applyBorder="1" applyAlignment="1">
      <alignment/>
    </xf>
    <xf numFmtId="3" fontId="6" fillId="54" borderId="80" xfId="0" applyNumberFormat="1" applyFont="1" applyFill="1" applyBorder="1" applyAlignment="1">
      <alignment horizontal="right"/>
    </xf>
    <xf numFmtId="3" fontId="6" fillId="54" borderId="84" xfId="0" applyNumberFormat="1" applyFont="1" applyFill="1" applyBorder="1" applyAlignment="1">
      <alignment horizontal="right"/>
    </xf>
    <xf numFmtId="49" fontId="6" fillId="47" borderId="12" xfId="0" applyNumberFormat="1" applyFont="1" applyFill="1" applyBorder="1" applyAlignment="1">
      <alignment horizontal="center"/>
    </xf>
    <xf numFmtId="0" fontId="6" fillId="47" borderId="12" xfId="0" applyFont="1" applyFill="1" applyBorder="1" applyAlignment="1">
      <alignment/>
    </xf>
    <xf numFmtId="3" fontId="6" fillId="47" borderId="12" xfId="33" applyNumberFormat="1" applyFont="1" applyFill="1" applyBorder="1" applyAlignment="1">
      <alignment horizontal="right"/>
    </xf>
    <xf numFmtId="3" fontId="6" fillId="47" borderId="16" xfId="0" applyNumberFormat="1" applyFont="1" applyFill="1" applyBorder="1" applyAlignment="1">
      <alignment/>
    </xf>
    <xf numFmtId="3" fontId="6" fillId="55" borderId="12" xfId="0" applyNumberFormat="1" applyFont="1" applyFill="1" applyBorder="1" applyAlignment="1">
      <alignment horizontal="right"/>
    </xf>
    <xf numFmtId="49" fontId="4" fillId="51" borderId="102" xfId="0" applyNumberFormat="1" applyFont="1" applyFill="1" applyBorder="1" applyAlignment="1">
      <alignment horizontal="left" vertical="center"/>
    </xf>
    <xf numFmtId="49" fontId="4" fillId="51" borderId="103" xfId="0" applyNumberFormat="1" applyFont="1" applyFill="1" applyBorder="1" applyAlignment="1">
      <alignment horizontal="center" vertical="center"/>
    </xf>
    <xf numFmtId="49" fontId="4" fillId="51" borderId="92" xfId="0" applyNumberFormat="1" applyFont="1" applyFill="1" applyBorder="1" applyAlignment="1">
      <alignment horizontal="left" vertical="center"/>
    </xf>
    <xf numFmtId="49" fontId="3" fillId="51" borderId="87" xfId="0" applyNumberFormat="1" applyFont="1" applyFill="1" applyBorder="1" applyAlignment="1">
      <alignment vertical="center"/>
    </xf>
    <xf numFmtId="49" fontId="3" fillId="51" borderId="31" xfId="0" applyNumberFormat="1" applyFont="1" applyFill="1" applyBorder="1" applyAlignment="1">
      <alignment horizontal="center" vertical="center"/>
    </xf>
    <xf numFmtId="49" fontId="3" fillId="51" borderId="0" xfId="0" applyNumberFormat="1" applyFont="1" applyFill="1" applyBorder="1" applyAlignment="1">
      <alignment vertical="center"/>
    </xf>
    <xf numFmtId="0" fontId="3" fillId="51" borderId="87" xfId="0" applyFont="1" applyFill="1" applyBorder="1" applyAlignment="1">
      <alignment horizontal="center"/>
    </xf>
    <xf numFmtId="49" fontId="3" fillId="51" borderId="95" xfId="0" applyNumberFormat="1" applyFont="1" applyFill="1" applyBorder="1" applyAlignment="1">
      <alignment horizontal="center"/>
    </xf>
    <xf numFmtId="0" fontId="3" fillId="51" borderId="104" xfId="0" applyFont="1" applyFill="1" applyBorder="1" applyAlignment="1">
      <alignment horizontal="center"/>
    </xf>
    <xf numFmtId="49" fontId="3" fillId="51" borderId="99" xfId="0" applyNumberFormat="1" applyFont="1" applyFill="1" applyBorder="1" applyAlignment="1">
      <alignment horizontal="center"/>
    </xf>
    <xf numFmtId="3" fontId="8" fillId="51" borderId="103" xfId="0" applyNumberFormat="1" applyFont="1" applyFill="1" applyBorder="1" applyAlignment="1">
      <alignment horizontal="left" vertical="center"/>
    </xf>
    <xf numFmtId="3" fontId="8" fillId="51" borderId="92" xfId="0" applyNumberFormat="1" applyFont="1" applyFill="1" applyBorder="1" applyAlignment="1">
      <alignment horizontal="center"/>
    </xf>
    <xf numFmtId="3" fontId="8" fillId="51" borderId="93" xfId="0" applyNumberFormat="1" applyFont="1" applyFill="1" applyBorder="1" applyAlignment="1">
      <alignment horizontal="center"/>
    </xf>
    <xf numFmtId="3" fontId="8" fillId="51" borderId="94" xfId="0" applyNumberFormat="1" applyFont="1" applyFill="1" applyBorder="1" applyAlignment="1">
      <alignment horizontal="center"/>
    </xf>
    <xf numFmtId="49" fontId="3" fillId="51" borderId="87" xfId="0" applyNumberFormat="1" applyFont="1" applyFill="1" applyBorder="1" applyAlignment="1">
      <alignment horizontal="center" vertical="center"/>
    </xf>
    <xf numFmtId="3" fontId="3" fillId="51" borderId="31" xfId="0" applyNumberFormat="1" applyFont="1" applyFill="1" applyBorder="1" applyAlignment="1">
      <alignment horizontal="center" vertical="center"/>
    </xf>
    <xf numFmtId="3" fontId="3" fillId="51" borderId="31" xfId="0" applyNumberFormat="1" applyFont="1" applyFill="1" applyBorder="1" applyAlignment="1">
      <alignment horizontal="left" vertical="center"/>
    </xf>
    <xf numFmtId="3" fontId="3" fillId="51" borderId="0" xfId="0" applyNumberFormat="1" applyFont="1" applyFill="1" applyBorder="1" applyAlignment="1">
      <alignment horizontal="center"/>
    </xf>
    <xf numFmtId="3" fontId="3" fillId="51" borderId="95" xfId="0" applyNumberFormat="1" applyFont="1" applyFill="1" applyBorder="1" applyAlignment="1">
      <alignment horizontal="center"/>
    </xf>
    <xf numFmtId="3" fontId="3" fillId="51" borderId="31" xfId="0" applyNumberFormat="1" applyFont="1" applyFill="1" applyBorder="1" applyAlignment="1">
      <alignment horizontal="center"/>
    </xf>
    <xf numFmtId="3" fontId="3" fillId="51" borderId="31" xfId="0" applyNumberFormat="1" applyFont="1" applyFill="1" applyBorder="1" applyAlignment="1">
      <alignment horizontal="center"/>
    </xf>
    <xf numFmtId="0" fontId="4" fillId="51" borderId="104" xfId="0" applyFont="1" applyFill="1" applyBorder="1" applyAlignment="1">
      <alignment/>
    </xf>
    <xf numFmtId="3" fontId="3" fillId="51" borderId="97" xfId="0" applyNumberFormat="1" applyFont="1" applyFill="1" applyBorder="1" applyAlignment="1">
      <alignment horizontal="center"/>
    </xf>
    <xf numFmtId="3" fontId="3" fillId="51" borderId="97" xfId="0" applyNumberFormat="1" applyFont="1" applyFill="1" applyBorder="1" applyAlignment="1">
      <alignment horizontal="center"/>
    </xf>
    <xf numFmtId="3" fontId="3" fillId="51" borderId="98" xfId="0" applyNumberFormat="1" applyFont="1" applyFill="1" applyBorder="1" applyAlignment="1">
      <alignment horizontal="center"/>
    </xf>
    <xf numFmtId="3" fontId="3" fillId="51" borderId="99" xfId="0" applyNumberFormat="1" applyFont="1" applyFill="1" applyBorder="1" applyAlignment="1">
      <alignment horizontal="center"/>
    </xf>
    <xf numFmtId="0" fontId="1" fillId="46" borderId="34" xfId="0" applyFont="1" applyFill="1" applyBorder="1" applyAlignment="1">
      <alignment horizontal="center"/>
    </xf>
    <xf numFmtId="0" fontId="1" fillId="46" borderId="20" xfId="0" applyFont="1" applyFill="1" applyBorder="1" applyAlignment="1">
      <alignment horizontal="center"/>
    </xf>
    <xf numFmtId="49" fontId="7" fillId="46" borderId="37" xfId="0" applyNumberFormat="1" applyFont="1" applyFill="1" applyBorder="1" applyAlignment="1">
      <alignment horizontal="center"/>
    </xf>
    <xf numFmtId="0" fontId="1" fillId="46" borderId="10" xfId="0" applyFont="1" applyFill="1" applyBorder="1" applyAlignment="1">
      <alignment horizontal="center"/>
    </xf>
    <xf numFmtId="49" fontId="7" fillId="46" borderId="38" xfId="0" applyNumberFormat="1" applyFont="1" applyFill="1" applyBorder="1" applyAlignment="1">
      <alignment horizontal="center"/>
    </xf>
    <xf numFmtId="1" fontId="6" fillId="46" borderId="77" xfId="0" applyNumberFormat="1" applyFont="1" applyFill="1" applyBorder="1" applyAlignment="1">
      <alignment horizontal="center" vertical="center" wrapText="1"/>
    </xf>
    <xf numFmtId="1" fontId="12" fillId="46" borderId="77" xfId="0" applyNumberFormat="1" applyFont="1" applyFill="1" applyBorder="1" applyAlignment="1">
      <alignment horizontal="center" vertical="center" wrapText="1"/>
    </xf>
    <xf numFmtId="0" fontId="16" fillId="56" borderId="41" xfId="0" applyFont="1" applyFill="1" applyBorder="1" applyAlignment="1">
      <alignment/>
    </xf>
    <xf numFmtId="0" fontId="18" fillId="56" borderId="41" xfId="0" applyFont="1" applyFill="1" applyBorder="1" applyAlignment="1">
      <alignment/>
    </xf>
    <xf numFmtId="4" fontId="8" fillId="56" borderId="46" xfId="0" applyNumberFormat="1" applyFont="1" applyFill="1" applyBorder="1" applyAlignment="1">
      <alignment/>
    </xf>
    <xf numFmtId="49" fontId="16" fillId="57" borderId="16" xfId="0" applyNumberFormat="1" applyFont="1" applyFill="1" applyBorder="1" applyAlignment="1">
      <alignment horizontal="center"/>
    </xf>
    <xf numFmtId="49" fontId="8" fillId="57" borderId="12" xfId="0" applyNumberFormat="1" applyFont="1" applyFill="1" applyBorder="1" applyAlignment="1">
      <alignment horizontal="left"/>
    </xf>
    <xf numFmtId="0" fontId="8" fillId="57" borderId="16" xfId="0" applyFont="1" applyFill="1" applyBorder="1" applyAlignment="1">
      <alignment/>
    </xf>
    <xf numFmtId="4" fontId="8" fillId="57" borderId="27" xfId="0" applyNumberFormat="1" applyFont="1" applyFill="1" applyBorder="1" applyAlignment="1">
      <alignment horizontal="right"/>
    </xf>
    <xf numFmtId="49" fontId="16" fillId="57" borderId="12" xfId="0" applyNumberFormat="1" applyFont="1" applyFill="1" applyBorder="1" applyAlignment="1">
      <alignment horizontal="center"/>
    </xf>
    <xf numFmtId="0" fontId="8" fillId="57" borderId="12" xfId="0" applyFont="1" applyFill="1" applyBorder="1" applyAlignment="1">
      <alignment/>
    </xf>
    <xf numFmtId="4" fontId="8" fillId="57" borderId="62" xfId="0" applyNumberFormat="1" applyFont="1" applyFill="1" applyBorder="1" applyAlignment="1">
      <alignment/>
    </xf>
    <xf numFmtId="4" fontId="18" fillId="57" borderId="62" xfId="0" applyNumberFormat="1" applyFont="1" applyFill="1" applyBorder="1" applyAlignment="1">
      <alignment/>
    </xf>
    <xf numFmtId="4" fontId="8" fillId="57" borderId="27" xfId="0" applyNumberFormat="1" applyFont="1" applyFill="1" applyBorder="1" applyAlignment="1">
      <alignment/>
    </xf>
    <xf numFmtId="4" fontId="18" fillId="57" borderId="27" xfId="0" applyNumberFormat="1" applyFont="1" applyFill="1" applyBorder="1" applyAlignment="1">
      <alignment/>
    </xf>
    <xf numFmtId="49" fontId="8" fillId="57" borderId="12" xfId="0" applyNumberFormat="1" applyFont="1" applyFill="1" applyBorder="1" applyAlignment="1">
      <alignment horizontal="center"/>
    </xf>
    <xf numFmtId="0" fontId="18" fillId="57" borderId="12" xfId="0" applyFont="1" applyFill="1" applyBorder="1" applyAlignment="1">
      <alignment/>
    </xf>
    <xf numFmtId="4" fontId="18" fillId="57" borderId="12" xfId="0" applyNumberFormat="1" applyFont="1" applyFill="1" applyBorder="1" applyAlignment="1">
      <alignment horizontal="right"/>
    </xf>
    <xf numFmtId="4" fontId="0" fillId="57" borderId="12" xfId="0" applyNumberFormat="1" applyFont="1" applyFill="1" applyBorder="1" applyAlignment="1">
      <alignment horizontal="right"/>
    </xf>
    <xf numFmtId="4" fontId="8" fillId="57" borderId="12" xfId="0" applyNumberFormat="1" applyFont="1" applyFill="1" applyBorder="1" applyAlignment="1">
      <alignment horizontal="right"/>
    </xf>
    <xf numFmtId="49" fontId="16" fillId="57" borderId="17" xfId="0" applyNumberFormat="1" applyFont="1" applyFill="1" applyBorder="1" applyAlignment="1">
      <alignment horizontal="center"/>
    </xf>
    <xf numFmtId="49" fontId="8" fillId="57" borderId="13" xfId="0" applyNumberFormat="1" applyFont="1" applyFill="1" applyBorder="1" applyAlignment="1">
      <alignment horizontal="left"/>
    </xf>
    <xf numFmtId="49" fontId="12" fillId="9" borderId="105" xfId="0" applyNumberFormat="1" applyFont="1" applyFill="1" applyBorder="1" applyAlignment="1">
      <alignment horizontal="center" vertical="center" wrapText="1"/>
    </xf>
    <xf numFmtId="49" fontId="12" fillId="9" borderId="78" xfId="0" applyNumberFormat="1" applyFont="1" applyFill="1" applyBorder="1" applyAlignment="1">
      <alignment horizontal="center" vertical="center" wrapText="1"/>
    </xf>
    <xf numFmtId="49" fontId="12" fillId="9" borderId="58" xfId="0" applyNumberFormat="1" applyFont="1" applyFill="1" applyBorder="1" applyAlignment="1">
      <alignment horizontal="center" vertical="center" wrapText="1"/>
    </xf>
    <xf numFmtId="49" fontId="12" fillId="9" borderId="46" xfId="0" applyNumberFormat="1" applyFont="1" applyFill="1" applyBorder="1" applyAlignment="1">
      <alignment horizontal="center" vertical="center" wrapText="1"/>
    </xf>
    <xf numFmtId="1" fontId="12" fillId="9" borderId="106" xfId="0" applyNumberFormat="1" applyFont="1" applyFill="1" applyBorder="1" applyAlignment="1">
      <alignment horizontal="center" vertical="center" wrapText="1"/>
    </xf>
    <xf numFmtId="1" fontId="12" fillId="9" borderId="77" xfId="0" applyNumberFormat="1" applyFont="1" applyFill="1" applyBorder="1" applyAlignment="1">
      <alignment horizontal="center" vertical="center" wrapText="1"/>
    </xf>
    <xf numFmtId="0" fontId="33" fillId="17" borderId="10" xfId="0" applyFont="1" applyFill="1" applyBorder="1" applyAlignment="1">
      <alignment horizontal="center"/>
    </xf>
    <xf numFmtId="0" fontId="9" fillId="17" borderId="13" xfId="0" applyFont="1" applyFill="1" applyBorder="1" applyAlignment="1">
      <alignment/>
    </xf>
    <xf numFmtId="3" fontId="9" fillId="17" borderId="57" xfId="0" applyNumberFormat="1" applyFont="1" applyFill="1" applyBorder="1" applyAlignment="1">
      <alignment horizontal="right"/>
    </xf>
    <xf numFmtId="3" fontId="34" fillId="17" borderId="12" xfId="0" applyNumberFormat="1" applyFont="1" applyFill="1" applyBorder="1" applyAlignment="1">
      <alignment/>
    </xf>
    <xf numFmtId="0" fontId="33" fillId="17" borderId="11" xfId="0" applyFont="1" applyFill="1" applyBorder="1" applyAlignment="1">
      <alignment horizontal="center"/>
    </xf>
    <xf numFmtId="0" fontId="9" fillId="17" borderId="12" xfId="0" applyFont="1" applyFill="1" applyBorder="1" applyAlignment="1">
      <alignment/>
    </xf>
    <xf numFmtId="3" fontId="9" fillId="17" borderId="23" xfId="0" applyNumberFormat="1" applyFont="1" applyFill="1" applyBorder="1" applyAlignment="1">
      <alignment horizontal="right"/>
    </xf>
    <xf numFmtId="0" fontId="18" fillId="17" borderId="11" xfId="0" applyFont="1" applyFill="1" applyBorder="1" applyAlignment="1">
      <alignment horizontal="center"/>
    </xf>
    <xf numFmtId="0" fontId="16" fillId="17" borderId="31" xfId="0" applyFont="1" applyFill="1" applyBorder="1" applyAlignment="1">
      <alignment/>
    </xf>
    <xf numFmtId="3" fontId="8" fillId="17" borderId="58" xfId="0" applyNumberFormat="1" applyFont="1" applyFill="1" applyBorder="1" applyAlignment="1">
      <alignment horizontal="right"/>
    </xf>
    <xf numFmtId="3" fontId="0" fillId="17" borderId="12" xfId="0" applyNumberFormat="1" applyFont="1" applyFill="1" applyBorder="1" applyAlignment="1">
      <alignment/>
    </xf>
    <xf numFmtId="0" fontId="16" fillId="17" borderId="13" xfId="0" applyFont="1" applyFill="1" applyBorder="1" applyAlignment="1">
      <alignment/>
    </xf>
    <xf numFmtId="3" fontId="8" fillId="17" borderId="57" xfId="0" applyNumberFormat="1" applyFont="1" applyFill="1" applyBorder="1" applyAlignment="1">
      <alignment horizontal="right"/>
    </xf>
    <xf numFmtId="3" fontId="11" fillId="17" borderId="12" xfId="0" applyNumberFormat="1" applyFont="1" applyFill="1" applyBorder="1" applyAlignment="1">
      <alignment/>
    </xf>
    <xf numFmtId="0" fontId="18" fillId="19" borderId="11" xfId="0" applyFont="1" applyFill="1" applyBorder="1" applyAlignment="1">
      <alignment horizontal="center"/>
    </xf>
    <xf numFmtId="0" fontId="8" fillId="19" borderId="12" xfId="0" applyFont="1" applyFill="1" applyBorder="1" applyAlignment="1">
      <alignment/>
    </xf>
    <xf numFmtId="3" fontId="11" fillId="19" borderId="12" xfId="0" applyNumberFormat="1" applyFont="1" applyFill="1" applyBorder="1" applyAlignment="1">
      <alignment/>
    </xf>
    <xf numFmtId="0" fontId="16" fillId="19" borderId="31" xfId="0" applyFont="1" applyFill="1" applyBorder="1" applyAlignment="1">
      <alignment/>
    </xf>
    <xf numFmtId="3" fontId="8" fillId="19" borderId="52" xfId="0" applyNumberFormat="1" applyFont="1" applyFill="1" applyBorder="1" applyAlignment="1">
      <alignment horizontal="right"/>
    </xf>
    <xf numFmtId="3" fontId="0" fillId="19" borderId="12" xfId="0" applyNumberFormat="1" applyFont="1" applyFill="1" applyBorder="1" applyAlignment="1">
      <alignment/>
    </xf>
    <xf numFmtId="0" fontId="16" fillId="19" borderId="13" xfId="0" applyFont="1" applyFill="1" applyBorder="1" applyAlignment="1">
      <alignment/>
    </xf>
    <xf numFmtId="0" fontId="4" fillId="16" borderId="55" xfId="0" applyFont="1" applyFill="1" applyBorder="1" applyAlignment="1">
      <alignment horizontal="center"/>
    </xf>
    <xf numFmtId="0" fontId="10" fillId="16" borderId="107" xfId="0" applyFont="1" applyFill="1" applyBorder="1" applyAlignment="1">
      <alignment/>
    </xf>
    <xf numFmtId="3" fontId="8" fillId="16" borderId="106" xfId="0" applyNumberFormat="1" applyFont="1" applyFill="1" applyBorder="1" applyAlignment="1">
      <alignment horizontal="right"/>
    </xf>
    <xf numFmtId="3" fontId="0" fillId="16" borderId="12" xfId="0" applyNumberFormat="1" applyFill="1" applyBorder="1" applyAlignment="1">
      <alignment/>
    </xf>
    <xf numFmtId="0" fontId="4" fillId="58" borderId="10" xfId="0" applyFont="1" applyFill="1" applyBorder="1" applyAlignment="1">
      <alignment horizontal="center"/>
    </xf>
    <xf numFmtId="0" fontId="9" fillId="58" borderId="13" xfId="0" applyFont="1" applyFill="1" applyBorder="1" applyAlignment="1">
      <alignment/>
    </xf>
    <xf numFmtId="3" fontId="9" fillId="58" borderId="57" xfId="0" applyNumberFormat="1" applyFont="1" applyFill="1" applyBorder="1" applyAlignment="1">
      <alignment horizontal="right"/>
    </xf>
    <xf numFmtId="3" fontId="34" fillId="58" borderId="12" xfId="0" applyNumberFormat="1" applyFont="1" applyFill="1" applyBorder="1" applyAlignment="1">
      <alignment/>
    </xf>
    <xf numFmtId="0" fontId="4" fillId="43" borderId="108" xfId="0" applyFont="1" applyFill="1" applyBorder="1" applyAlignment="1">
      <alignment horizontal="center"/>
    </xf>
    <xf numFmtId="0" fontId="10" fillId="43" borderId="109" xfId="0" applyFont="1" applyFill="1" applyBorder="1" applyAlignment="1">
      <alignment/>
    </xf>
    <xf numFmtId="3" fontId="12" fillId="43" borderId="79" xfId="0" applyNumberFormat="1" applyFont="1" applyFill="1" applyBorder="1" applyAlignment="1">
      <alignment horizontal="right"/>
    </xf>
    <xf numFmtId="1" fontId="6" fillId="46" borderId="77" xfId="0" applyNumberFormat="1" applyFont="1" applyFill="1" applyBorder="1" applyAlignment="1">
      <alignment horizontal="center" vertical="center" wrapText="1"/>
    </xf>
    <xf numFmtId="1" fontId="12" fillId="46" borderId="77" xfId="0" applyNumberFormat="1" applyFont="1" applyFill="1" applyBorder="1" applyAlignment="1">
      <alignment horizontal="center" vertical="center" wrapText="1"/>
    </xf>
    <xf numFmtId="0" fontId="18" fillId="59" borderId="17" xfId="0" applyFont="1" applyFill="1" applyBorder="1" applyAlignment="1">
      <alignment/>
    </xf>
    <xf numFmtId="0" fontId="16" fillId="59" borderId="41" xfId="0" applyFont="1" applyFill="1" applyBorder="1" applyAlignment="1">
      <alignment/>
    </xf>
    <xf numFmtId="0" fontId="18" fillId="59" borderId="41" xfId="0" applyFont="1" applyFill="1" applyBorder="1" applyAlignment="1">
      <alignment/>
    </xf>
    <xf numFmtId="4" fontId="8" fillId="59" borderId="46" xfId="0" applyNumberFormat="1" applyFont="1" applyFill="1" applyBorder="1" applyAlignment="1">
      <alignment/>
    </xf>
    <xf numFmtId="0" fontId="16" fillId="59" borderId="41" xfId="0" applyFont="1" applyFill="1" applyBorder="1" applyAlignment="1">
      <alignment/>
    </xf>
    <xf numFmtId="0" fontId="4" fillId="59" borderId="41" xfId="0" applyFont="1" applyFill="1" applyBorder="1" applyAlignment="1">
      <alignment/>
    </xf>
    <xf numFmtId="0" fontId="4" fillId="59" borderId="17" xfId="0" applyFont="1" applyFill="1" applyBorder="1" applyAlignment="1">
      <alignment/>
    </xf>
    <xf numFmtId="4" fontId="6" fillId="59" borderId="46" xfId="0" applyNumberFormat="1" applyFont="1" applyFill="1" applyBorder="1" applyAlignment="1">
      <alignment/>
    </xf>
    <xf numFmtId="1" fontId="8" fillId="46" borderId="77" xfId="0" applyNumberFormat="1" applyFont="1" applyFill="1" applyBorder="1" applyAlignment="1">
      <alignment horizontal="center" vertical="center" wrapText="1"/>
    </xf>
    <xf numFmtId="0" fontId="12" fillId="51" borderId="110" xfId="0" applyFont="1" applyFill="1" applyBorder="1" applyAlignment="1">
      <alignment horizontal="center"/>
    </xf>
    <xf numFmtId="49" fontId="12" fillId="51" borderId="110" xfId="0" applyNumberFormat="1" applyFont="1" applyFill="1" applyBorder="1" applyAlignment="1">
      <alignment horizontal="center"/>
    </xf>
    <xf numFmtId="3" fontId="12" fillId="51" borderId="110" xfId="0" applyNumberFormat="1" applyFont="1" applyFill="1" applyBorder="1" applyAlignment="1">
      <alignment horizontal="center"/>
    </xf>
    <xf numFmtId="3" fontId="12" fillId="51" borderId="100" xfId="0" applyNumberFormat="1" applyFont="1" applyFill="1" applyBorder="1" applyAlignment="1">
      <alignment horizontal="center"/>
    </xf>
    <xf numFmtId="49" fontId="42" fillId="51" borderId="86" xfId="0" applyNumberFormat="1" applyFont="1" applyFill="1" applyBorder="1" applyAlignment="1">
      <alignment horizontal="center"/>
    </xf>
    <xf numFmtId="0" fontId="42" fillId="51" borderId="0" xfId="0" applyFont="1" applyFill="1" applyBorder="1" applyAlignment="1">
      <alignment/>
    </xf>
    <xf numFmtId="49" fontId="42" fillId="51" borderId="111" xfId="0" applyNumberFormat="1" applyFont="1" applyFill="1" applyBorder="1" applyAlignment="1">
      <alignment horizontal="center"/>
    </xf>
    <xf numFmtId="49" fontId="42" fillId="51" borderId="100" xfId="0" applyNumberFormat="1" applyFont="1" applyFill="1" applyBorder="1" applyAlignment="1">
      <alignment horizontal="center"/>
    </xf>
    <xf numFmtId="0" fontId="42" fillId="51" borderId="86" xfId="0" applyFont="1" applyFill="1" applyBorder="1" applyAlignment="1">
      <alignment/>
    </xf>
    <xf numFmtId="0" fontId="42" fillId="51" borderId="111" xfId="0" applyFont="1" applyFill="1" applyBorder="1" applyAlignment="1">
      <alignment/>
    </xf>
    <xf numFmtId="4" fontId="8" fillId="59" borderId="46" xfId="0" applyNumberFormat="1" applyFont="1" applyFill="1" applyBorder="1" applyAlignment="1">
      <alignment/>
    </xf>
    <xf numFmtId="4" fontId="8" fillId="57" borderId="27" xfId="0" applyNumberFormat="1" applyFont="1" applyFill="1" applyBorder="1" applyAlignment="1">
      <alignment horizontal="right"/>
    </xf>
    <xf numFmtId="4" fontId="18" fillId="34" borderId="72" xfId="0" applyNumberFormat="1" applyFont="1" applyFill="1" applyBorder="1" applyAlignment="1">
      <alignment/>
    </xf>
    <xf numFmtId="0" fontId="18" fillId="34" borderId="19" xfId="0" applyFont="1" applyFill="1" applyBorder="1" applyAlignment="1">
      <alignment/>
    </xf>
    <xf numFmtId="4" fontId="7" fillId="34" borderId="112" xfId="0" applyNumberFormat="1" applyFont="1" applyFill="1" applyBorder="1" applyAlignment="1">
      <alignment/>
    </xf>
    <xf numFmtId="49" fontId="18" fillId="0" borderId="31" xfId="0" applyNumberFormat="1" applyFont="1" applyFill="1" applyBorder="1" applyAlignment="1">
      <alignment horizontal="center"/>
    </xf>
    <xf numFmtId="0" fontId="18" fillId="59" borderId="41" xfId="0" applyFont="1" applyFill="1" applyBorder="1" applyAlignment="1">
      <alignment/>
    </xf>
    <xf numFmtId="0" fontId="18" fillId="59" borderId="17" xfId="0" applyFont="1" applyFill="1" applyBorder="1" applyAlignment="1">
      <alignment/>
    </xf>
    <xf numFmtId="49" fontId="16" fillId="57" borderId="16" xfId="0" applyNumberFormat="1" applyFont="1" applyFill="1" applyBorder="1" applyAlignment="1">
      <alignment horizontal="center"/>
    </xf>
    <xf numFmtId="49" fontId="8" fillId="57" borderId="12" xfId="0" applyNumberFormat="1" applyFont="1" applyFill="1" applyBorder="1" applyAlignment="1">
      <alignment horizontal="left"/>
    </xf>
    <xf numFmtId="0" fontId="8" fillId="57" borderId="16" xfId="0" applyFont="1" applyFill="1" applyBorder="1" applyAlignment="1">
      <alignment/>
    </xf>
    <xf numFmtId="49" fontId="16" fillId="0" borderId="48" xfId="0" applyNumberFormat="1" applyFont="1" applyFill="1" applyBorder="1" applyAlignment="1">
      <alignment horizontal="center"/>
    </xf>
    <xf numFmtId="49" fontId="18" fillId="0" borderId="42" xfId="0" applyNumberFormat="1" applyFont="1" applyFill="1" applyBorder="1" applyAlignment="1">
      <alignment horizontal="center"/>
    </xf>
    <xf numFmtId="0" fontId="18" fillId="34" borderId="91" xfId="0" applyFont="1" applyFill="1" applyBorder="1" applyAlignment="1">
      <alignment/>
    </xf>
    <xf numFmtId="49" fontId="16" fillId="48" borderId="16" xfId="0" applyNumberFormat="1" applyFont="1" applyFill="1" applyBorder="1" applyAlignment="1">
      <alignment horizontal="center"/>
    </xf>
    <xf numFmtId="49" fontId="18" fillId="48" borderId="12" xfId="0" applyNumberFormat="1" applyFont="1" applyFill="1" applyBorder="1" applyAlignment="1">
      <alignment horizontal="left"/>
    </xf>
    <xf numFmtId="0" fontId="8" fillId="57" borderId="41" xfId="0" applyFont="1" applyFill="1" applyBorder="1" applyAlignment="1">
      <alignment/>
    </xf>
    <xf numFmtId="49" fontId="16" fillId="0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46" borderId="34" xfId="0" applyFont="1" applyFill="1" applyBorder="1" applyAlignment="1">
      <alignment horizontal="center"/>
    </xf>
    <xf numFmtId="0" fontId="0" fillId="46" borderId="20" xfId="0" applyFont="1" applyFill="1" applyBorder="1" applyAlignment="1">
      <alignment horizontal="center"/>
    </xf>
    <xf numFmtId="49" fontId="18" fillId="46" borderId="37" xfId="0" applyNumberFormat="1" applyFont="1" applyFill="1" applyBorder="1" applyAlignment="1">
      <alignment horizontal="center"/>
    </xf>
    <xf numFmtId="0" fontId="0" fillId="46" borderId="10" xfId="0" applyFont="1" applyFill="1" applyBorder="1" applyAlignment="1">
      <alignment horizontal="center"/>
    </xf>
    <xf numFmtId="49" fontId="18" fillId="46" borderId="38" xfId="0" applyNumberFormat="1" applyFont="1" applyFill="1" applyBorder="1" applyAlignment="1">
      <alignment horizontal="center"/>
    </xf>
    <xf numFmtId="0" fontId="7" fillId="0" borderId="89" xfId="0" applyFont="1" applyBorder="1" applyAlignment="1">
      <alignment horizontal="center"/>
    </xf>
    <xf numFmtId="0" fontId="4" fillId="0" borderId="113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114" xfId="0" applyFont="1" applyFill="1" applyBorder="1" applyAlignment="1">
      <alignment horizontal="center"/>
    </xf>
    <xf numFmtId="0" fontId="4" fillId="0" borderId="115" xfId="0" applyFont="1" applyFill="1" applyBorder="1" applyAlignment="1">
      <alignment horizontal="center"/>
    </xf>
    <xf numFmtId="49" fontId="42" fillId="51" borderId="110" xfId="0" applyNumberFormat="1" applyFont="1" applyFill="1" applyBorder="1" applyAlignment="1">
      <alignment horizontal="center"/>
    </xf>
    <xf numFmtId="0" fontId="4" fillId="51" borderId="19" xfId="0" applyFont="1" applyFill="1" applyBorder="1" applyAlignment="1">
      <alignment/>
    </xf>
    <xf numFmtId="49" fontId="5" fillId="60" borderId="12" xfId="0" applyNumberFormat="1" applyFont="1" applyFill="1" applyBorder="1" applyAlignment="1">
      <alignment horizontal="center"/>
    </xf>
    <xf numFmtId="49" fontId="4" fillId="60" borderId="12" xfId="0" applyNumberFormat="1" applyFont="1" applyFill="1" applyBorder="1" applyAlignment="1">
      <alignment horizontal="center"/>
    </xf>
    <xf numFmtId="0" fontId="3" fillId="60" borderId="12" xfId="0" applyFont="1" applyFill="1" applyBorder="1" applyAlignment="1">
      <alignment/>
    </xf>
    <xf numFmtId="0" fontId="4" fillId="60" borderId="12" xfId="0" applyFont="1" applyFill="1" applyBorder="1" applyAlignment="1">
      <alignment/>
    </xf>
    <xf numFmtId="3" fontId="3" fillId="60" borderId="12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0" fontId="6" fillId="38" borderId="12" xfId="0" applyFont="1" applyFill="1" applyBorder="1" applyAlignment="1">
      <alignment/>
    </xf>
    <xf numFmtId="0" fontId="39" fillId="0" borderId="12" xfId="0" applyFont="1" applyBorder="1" applyAlignment="1">
      <alignment/>
    </xf>
    <xf numFmtId="0" fontId="6" fillId="0" borderId="12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0" fontId="39" fillId="0" borderId="12" xfId="0" applyFont="1" applyFill="1" applyBorder="1" applyAlignment="1">
      <alignment/>
    </xf>
    <xf numFmtId="49" fontId="7" fillId="0" borderId="12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3" fillId="45" borderId="12" xfId="0" applyNumberFormat="1" applyFont="1" applyFill="1" applyBorder="1" applyAlignment="1">
      <alignment horizontal="right"/>
    </xf>
    <xf numFmtId="49" fontId="5" fillId="38" borderId="12" xfId="0" applyNumberFormat="1" applyFont="1" applyFill="1" applyBorder="1" applyAlignment="1">
      <alignment horizontal="center"/>
    </xf>
    <xf numFmtId="49" fontId="3" fillId="38" borderId="12" xfId="0" applyNumberFormat="1" applyFont="1" applyFill="1" applyBorder="1" applyAlignment="1">
      <alignment horizontal="center"/>
    </xf>
    <xf numFmtId="0" fontId="4" fillId="38" borderId="12" xfId="0" applyFont="1" applyFill="1" applyBorder="1" applyAlignment="1">
      <alignment/>
    </xf>
    <xf numFmtId="49" fontId="6" fillId="38" borderId="12" xfId="0" applyNumberFormat="1" applyFont="1" applyFill="1" applyBorder="1" applyAlignment="1">
      <alignment horizontal="center"/>
    </xf>
    <xf numFmtId="0" fontId="39" fillId="38" borderId="12" xfId="0" applyFont="1" applyFill="1" applyBorder="1" applyAlignment="1">
      <alignment/>
    </xf>
    <xf numFmtId="0" fontId="40" fillId="0" borderId="12" xfId="0" applyFont="1" applyBorder="1" applyAlignment="1">
      <alignment/>
    </xf>
    <xf numFmtId="49" fontId="15" fillId="60" borderId="12" xfId="0" applyNumberFormat="1" applyFont="1" applyFill="1" applyBorder="1" applyAlignment="1">
      <alignment horizontal="center"/>
    </xf>
    <xf numFmtId="49" fontId="7" fillId="60" borderId="12" xfId="0" applyNumberFormat="1" applyFont="1" applyFill="1" applyBorder="1" applyAlignment="1">
      <alignment horizontal="center"/>
    </xf>
    <xf numFmtId="0" fontId="6" fillId="54" borderId="12" xfId="0" applyFont="1" applyFill="1" applyBorder="1" applyAlignment="1">
      <alignment/>
    </xf>
    <xf numFmtId="0" fontId="7" fillId="60" borderId="12" xfId="0" applyFont="1" applyFill="1" applyBorder="1" applyAlignment="1">
      <alignment/>
    </xf>
    <xf numFmtId="0" fontId="6" fillId="60" borderId="12" xfId="0" applyFont="1" applyFill="1" applyBorder="1" applyAlignment="1">
      <alignment/>
    </xf>
    <xf numFmtId="3" fontId="6" fillId="60" borderId="12" xfId="0" applyNumberFormat="1" applyFont="1" applyFill="1" applyBorder="1" applyAlignment="1">
      <alignment horizontal="right"/>
    </xf>
    <xf numFmtId="3" fontId="6" fillId="61" borderId="12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/>
    </xf>
    <xf numFmtId="0" fontId="41" fillId="53" borderId="12" xfId="0" applyFont="1" applyFill="1" applyBorder="1" applyAlignment="1">
      <alignment/>
    </xf>
    <xf numFmtId="4" fontId="18" fillId="34" borderId="46" xfId="0" applyNumberFormat="1" applyFont="1" applyFill="1" applyBorder="1" applyAlignment="1">
      <alignment/>
    </xf>
    <xf numFmtId="0" fontId="4" fillId="62" borderId="67" xfId="0" applyFont="1" applyFill="1" applyBorder="1" applyAlignment="1">
      <alignment horizontal="center"/>
    </xf>
    <xf numFmtId="49" fontId="4" fillId="48" borderId="85" xfId="0" applyNumberFormat="1" applyFont="1" applyFill="1" applyBorder="1" applyAlignment="1">
      <alignment horizontal="center"/>
    </xf>
    <xf numFmtId="49" fontId="4" fillId="48" borderId="86" xfId="0" applyNumberFormat="1" applyFont="1" applyFill="1" applyBorder="1" applyAlignment="1">
      <alignment horizontal="center"/>
    </xf>
    <xf numFmtId="0" fontId="16" fillId="62" borderId="116" xfId="0" applyFont="1" applyFill="1" applyBorder="1" applyAlignment="1">
      <alignment/>
    </xf>
    <xf numFmtId="3" fontId="8" fillId="62" borderId="87" xfId="33" applyNumberFormat="1" applyFont="1" applyFill="1" applyBorder="1" applyAlignment="1">
      <alignment/>
    </xf>
    <xf numFmtId="3" fontId="8" fillId="62" borderId="31" xfId="0" applyNumberFormat="1" applyFont="1" applyFill="1" applyBorder="1" applyAlignment="1">
      <alignment/>
    </xf>
    <xf numFmtId="3" fontId="8" fillId="48" borderId="85" xfId="0" applyNumberFormat="1" applyFont="1" applyFill="1" applyBorder="1" applyAlignment="1">
      <alignment horizontal="right"/>
    </xf>
    <xf numFmtId="3" fontId="8" fillId="48" borderId="117" xfId="0" applyNumberFormat="1" applyFont="1" applyFill="1" applyBorder="1" applyAlignment="1">
      <alignment horizontal="right"/>
    </xf>
    <xf numFmtId="0" fontId="16" fillId="38" borderId="12" xfId="0" applyFont="1" applyFill="1" applyBorder="1" applyAlignment="1">
      <alignment/>
    </xf>
    <xf numFmtId="3" fontId="8" fillId="38" borderId="12" xfId="33" applyNumberFormat="1" applyFont="1" applyFill="1" applyBorder="1" applyAlignment="1">
      <alignment/>
    </xf>
    <xf numFmtId="3" fontId="8" fillId="38" borderId="12" xfId="0" applyNumberFormat="1" applyFont="1" applyFill="1" applyBorder="1" applyAlignment="1">
      <alignment/>
    </xf>
    <xf numFmtId="3" fontId="8" fillId="0" borderId="12" xfId="0" applyNumberFormat="1" applyFont="1" applyBorder="1" applyAlignment="1">
      <alignment horizontal="right"/>
    </xf>
    <xf numFmtId="49" fontId="5" fillId="63" borderId="12" xfId="0" applyNumberFormat="1" applyFont="1" applyFill="1" applyBorder="1" applyAlignment="1">
      <alignment horizontal="center"/>
    </xf>
    <xf numFmtId="49" fontId="3" fillId="63" borderId="12" xfId="0" applyNumberFormat="1" applyFont="1" applyFill="1" applyBorder="1" applyAlignment="1">
      <alignment horizontal="center"/>
    </xf>
    <xf numFmtId="0" fontId="16" fillId="63" borderId="12" xfId="0" applyFont="1" applyFill="1" applyBorder="1" applyAlignment="1">
      <alignment/>
    </xf>
    <xf numFmtId="3" fontId="8" fillId="63" borderId="12" xfId="33" applyNumberFormat="1" applyFont="1" applyFill="1" applyBorder="1" applyAlignment="1">
      <alignment/>
    </xf>
    <xf numFmtId="3" fontId="8" fillId="63" borderId="12" xfId="0" applyNumberFormat="1" applyFont="1" applyFill="1" applyBorder="1" applyAlignment="1">
      <alignment/>
    </xf>
    <xf numFmtId="3" fontId="8" fillId="63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4" fontId="18" fillId="34" borderId="62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18" fillId="48" borderId="16" xfId="0" applyFont="1" applyFill="1" applyBorder="1" applyAlignment="1">
      <alignment/>
    </xf>
    <xf numFmtId="4" fontId="18" fillId="48" borderId="27" xfId="0" applyNumberFormat="1" applyFont="1" applyFill="1" applyBorder="1" applyAlignment="1">
      <alignment horizontal="right"/>
    </xf>
    <xf numFmtId="49" fontId="16" fillId="0" borderId="16" xfId="0" applyNumberFormat="1" applyFont="1" applyFill="1" applyBorder="1" applyAlignment="1">
      <alignment horizontal="center"/>
    </xf>
    <xf numFmtId="4" fontId="18" fillId="34" borderId="78" xfId="0" applyNumberFormat="1" applyFont="1" applyFill="1" applyBorder="1" applyAlignment="1">
      <alignment/>
    </xf>
    <xf numFmtId="49" fontId="15" fillId="38" borderId="14" xfId="0" applyNumberFormat="1" applyFont="1" applyFill="1" applyBorder="1" applyAlignment="1">
      <alignment horizontal="center"/>
    </xf>
    <xf numFmtId="49" fontId="7" fillId="38" borderId="14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38" borderId="14" xfId="0" applyFont="1" applyFill="1" applyBorder="1" applyAlignment="1">
      <alignment/>
    </xf>
    <xf numFmtId="3" fontId="7" fillId="0" borderId="14" xfId="0" applyNumberFormat="1" applyFont="1" applyBorder="1" applyAlignment="1">
      <alignment horizontal="right"/>
    </xf>
    <xf numFmtId="3" fontId="7" fillId="38" borderId="14" xfId="0" applyNumberFormat="1" applyFont="1" applyFill="1" applyBorder="1" applyAlignment="1">
      <alignment horizontal="right"/>
    </xf>
    <xf numFmtId="49" fontId="15" fillId="38" borderId="13" xfId="0" applyNumberFormat="1" applyFont="1" applyFill="1" applyBorder="1" applyAlignment="1">
      <alignment horizontal="center"/>
    </xf>
    <xf numFmtId="49" fontId="7" fillId="38" borderId="13" xfId="0" applyNumberFormat="1" applyFont="1" applyFill="1" applyBorder="1" applyAlignment="1">
      <alignment horizontal="center"/>
    </xf>
    <xf numFmtId="49" fontId="6" fillId="38" borderId="13" xfId="0" applyNumberFormat="1" applyFont="1" applyFill="1" applyBorder="1" applyAlignment="1">
      <alignment horizontal="center"/>
    </xf>
    <xf numFmtId="0" fontId="6" fillId="38" borderId="13" xfId="0" applyFont="1" applyFill="1" applyBorder="1" applyAlignment="1">
      <alignment/>
    </xf>
    <xf numFmtId="0" fontId="7" fillId="38" borderId="13" xfId="0" applyFont="1" applyFill="1" applyBorder="1" applyAlignment="1">
      <alignment/>
    </xf>
    <xf numFmtId="3" fontId="6" fillId="0" borderId="13" xfId="0" applyNumberFormat="1" applyFont="1" applyBorder="1" applyAlignment="1">
      <alignment horizontal="right"/>
    </xf>
    <xf numFmtId="3" fontId="7" fillId="49" borderId="12" xfId="0" applyNumberFormat="1" applyFont="1" applyFill="1" applyBorder="1" applyAlignment="1">
      <alignment horizontal="right"/>
    </xf>
    <xf numFmtId="49" fontId="18" fillId="48" borderId="12" xfId="0" applyNumberFormat="1" applyFont="1" applyFill="1" applyBorder="1" applyAlignment="1">
      <alignment horizontal="center"/>
    </xf>
    <xf numFmtId="3" fontId="8" fillId="51" borderId="100" xfId="0" applyNumberFormat="1" applyFont="1" applyFill="1" applyBorder="1" applyAlignment="1">
      <alignment horizontal="center"/>
    </xf>
    <xf numFmtId="49" fontId="8" fillId="51" borderId="110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8" fillId="34" borderId="14" xfId="0" applyFont="1" applyFill="1" applyBorder="1" applyAlignment="1">
      <alignment/>
    </xf>
    <xf numFmtId="4" fontId="18" fillId="34" borderId="14" xfId="0" applyNumberFormat="1" applyFont="1" applyFill="1" applyBorder="1" applyAlignment="1">
      <alignment/>
    </xf>
    <xf numFmtId="4" fontId="18" fillId="34" borderId="15" xfId="0" applyNumberFormat="1" applyFont="1" applyFill="1" applyBorder="1" applyAlignment="1">
      <alignment/>
    </xf>
    <xf numFmtId="4" fontId="18" fillId="57" borderId="12" xfId="0" applyNumberFormat="1" applyFont="1" applyFill="1" applyBorder="1" applyAlignment="1">
      <alignment/>
    </xf>
    <xf numFmtId="4" fontId="8" fillId="57" borderId="12" xfId="0" applyNumberFormat="1" applyFont="1" applyFill="1" applyBorder="1" applyAlignment="1">
      <alignment/>
    </xf>
    <xf numFmtId="4" fontId="11" fillId="57" borderId="12" xfId="0" applyNumberFormat="1" applyFont="1" applyFill="1" applyBorder="1" applyAlignment="1">
      <alignment/>
    </xf>
    <xf numFmtId="4" fontId="18" fillId="0" borderId="12" xfId="0" applyNumberFormat="1" applyFont="1" applyFill="1" applyBorder="1" applyAlignment="1">
      <alignment horizontal="right"/>
    </xf>
    <xf numFmtId="4" fontId="6" fillId="46" borderId="12" xfId="0" applyNumberFormat="1" applyFont="1" applyFill="1" applyBorder="1" applyAlignment="1">
      <alignment/>
    </xf>
    <xf numFmtId="4" fontId="8" fillId="48" borderId="12" xfId="0" applyNumberFormat="1" applyFont="1" applyFill="1" applyBorder="1" applyAlignment="1">
      <alignment horizontal="right"/>
    </xf>
    <xf numFmtId="4" fontId="18" fillId="48" borderId="12" xfId="0" applyNumberFormat="1" applyFont="1" applyFill="1" applyBorder="1" applyAlignment="1">
      <alignment horizontal="right"/>
    </xf>
    <xf numFmtId="0" fontId="8" fillId="59" borderId="41" xfId="0" applyFont="1" applyFill="1" applyBorder="1" applyAlignment="1">
      <alignment/>
    </xf>
    <xf numFmtId="49" fontId="8" fillId="57" borderId="16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48" xfId="0" applyNumberFormat="1" applyFont="1" applyFill="1" applyBorder="1" applyAlignment="1">
      <alignment horizontal="center"/>
    </xf>
    <xf numFmtId="4" fontId="8" fillId="45" borderId="46" xfId="0" applyNumberFormat="1" applyFont="1" applyFill="1" applyBorder="1" applyAlignment="1">
      <alignment/>
    </xf>
    <xf numFmtId="4" fontId="8" fillId="46" borderId="27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1" fontId="8" fillId="46" borderId="77" xfId="0" applyNumberFormat="1" applyFont="1" applyFill="1" applyBorder="1" applyAlignment="1">
      <alignment horizontal="center" vertical="center" wrapText="1"/>
    </xf>
    <xf numFmtId="1" fontId="8" fillId="16" borderId="77" xfId="0" applyNumberFormat="1" applyFont="1" applyFill="1" applyBorder="1" applyAlignment="1">
      <alignment horizontal="center" vertical="center" wrapText="1"/>
    </xf>
    <xf numFmtId="4" fontId="8" fillId="45" borderId="46" xfId="0" applyNumberFormat="1" applyFont="1" applyFill="1" applyBorder="1" applyAlignment="1">
      <alignment/>
    </xf>
    <xf numFmtId="49" fontId="8" fillId="57" borderId="12" xfId="0" applyNumberFormat="1" applyFont="1" applyFill="1" applyBorder="1" applyAlignment="1">
      <alignment horizontal="left"/>
    </xf>
    <xf numFmtId="49" fontId="30" fillId="0" borderId="0" xfId="0" applyNumberFormat="1" applyFont="1" applyBorder="1" applyAlignment="1">
      <alignment horizontal="center" vertical="center"/>
    </xf>
    <xf numFmtId="49" fontId="12" fillId="51" borderId="118" xfId="0" applyNumberFormat="1" applyFont="1" applyFill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49" fontId="12" fillId="46" borderId="78" xfId="0" applyNumberFormat="1" applyFont="1" applyFill="1" applyBorder="1" applyAlignment="1">
      <alignment horizontal="center" vertical="center" wrapText="1"/>
    </xf>
    <xf numFmtId="0" fontId="26" fillId="46" borderId="46" xfId="0" applyFont="1" applyFill="1" applyBorder="1" applyAlignment="1">
      <alignment horizontal="center"/>
    </xf>
    <xf numFmtId="0" fontId="37" fillId="46" borderId="119" xfId="0" applyFont="1" applyFill="1" applyBorder="1" applyAlignment="1">
      <alignment horizontal="left"/>
    </xf>
    <xf numFmtId="49" fontId="7" fillId="46" borderId="14" xfId="0" applyNumberFormat="1" applyFont="1" applyFill="1" applyBorder="1" applyAlignment="1">
      <alignment horizontal="center" vertical="center" wrapText="1" shrinkToFit="1"/>
    </xf>
    <xf numFmtId="0" fontId="28" fillId="46" borderId="107" xfId="0" applyFont="1" applyFill="1" applyBorder="1" applyAlignment="1">
      <alignment horizontal="center" vertical="center" wrapText="1" shrinkToFit="1"/>
    </xf>
    <xf numFmtId="0" fontId="8" fillId="46" borderId="52" xfId="0" applyFont="1" applyFill="1" applyBorder="1" applyAlignment="1">
      <alignment horizontal="left"/>
    </xf>
    <xf numFmtId="0" fontId="11" fillId="46" borderId="106" xfId="0" applyFont="1" applyFill="1" applyBorder="1" applyAlignment="1">
      <alignment horizontal="left"/>
    </xf>
    <xf numFmtId="49" fontId="11" fillId="46" borderId="120" xfId="0" applyNumberFormat="1" applyFont="1" applyFill="1" applyBorder="1" applyAlignment="1">
      <alignment horizontal="center"/>
    </xf>
    <xf numFmtId="49" fontId="11" fillId="46" borderId="119" xfId="0" applyNumberFormat="1" applyFont="1" applyFill="1" applyBorder="1" applyAlignment="1">
      <alignment horizontal="center"/>
    </xf>
    <xf numFmtId="49" fontId="6" fillId="46" borderId="78" xfId="0" applyNumberFormat="1" applyFont="1" applyFill="1" applyBorder="1" applyAlignment="1">
      <alignment horizontal="center" vertical="center" wrapText="1"/>
    </xf>
    <xf numFmtId="0" fontId="0" fillId="46" borderId="46" xfId="0" applyFill="1" applyBorder="1" applyAlignment="1">
      <alignment horizontal="center"/>
    </xf>
    <xf numFmtId="49" fontId="6" fillId="16" borderId="78" xfId="0" applyNumberFormat="1" applyFont="1" applyFill="1" applyBorder="1" applyAlignment="1">
      <alignment horizontal="center" vertical="center" wrapText="1"/>
    </xf>
    <xf numFmtId="0" fontId="0" fillId="16" borderId="46" xfId="0" applyFill="1" applyBorder="1" applyAlignment="1">
      <alignment horizontal="center"/>
    </xf>
    <xf numFmtId="0" fontId="12" fillId="46" borderId="52" xfId="0" applyFont="1" applyFill="1" applyBorder="1" applyAlignment="1">
      <alignment horizontal="left"/>
    </xf>
    <xf numFmtId="0" fontId="37" fillId="46" borderId="106" xfId="0" applyFont="1" applyFill="1" applyBorder="1" applyAlignment="1">
      <alignment horizontal="left"/>
    </xf>
    <xf numFmtId="49" fontId="12" fillId="46" borderId="78" xfId="0" applyNumberFormat="1" applyFont="1" applyFill="1" applyBorder="1" applyAlignment="1">
      <alignment horizontal="center" vertical="center" wrapText="1"/>
    </xf>
    <xf numFmtId="49" fontId="8" fillId="46" borderId="78" xfId="0" applyNumberFormat="1" applyFont="1" applyFill="1" applyBorder="1" applyAlignment="1">
      <alignment horizontal="center" vertical="center" wrapText="1"/>
    </xf>
    <xf numFmtId="0" fontId="0" fillId="46" borderId="46" xfId="0" applyFont="1" applyFill="1" applyBorder="1" applyAlignment="1">
      <alignment horizontal="center"/>
    </xf>
    <xf numFmtId="49" fontId="8" fillId="46" borderId="78" xfId="0" applyNumberFormat="1" applyFont="1" applyFill="1" applyBorder="1" applyAlignment="1">
      <alignment horizontal="center" vertical="center" wrapText="1"/>
    </xf>
    <xf numFmtId="0" fontId="11" fillId="46" borderId="119" xfId="0" applyFont="1" applyFill="1" applyBorder="1" applyAlignment="1">
      <alignment horizontal="left"/>
    </xf>
    <xf numFmtId="49" fontId="18" fillId="46" borderId="14" xfId="0" applyNumberFormat="1" applyFont="1" applyFill="1" applyBorder="1" applyAlignment="1">
      <alignment horizontal="center" vertical="center" wrapText="1" shrinkToFit="1"/>
    </xf>
    <xf numFmtId="0" fontId="0" fillId="46" borderId="107" xfId="0" applyFont="1" applyFill="1" applyBorder="1" applyAlignment="1">
      <alignment horizontal="center" vertical="center" wrapText="1" shrinkToFit="1"/>
    </xf>
    <xf numFmtId="49" fontId="8" fillId="16" borderId="78" xfId="0" applyNumberFormat="1" applyFont="1" applyFill="1" applyBorder="1" applyAlignment="1">
      <alignment horizontal="center" vertical="center" wrapText="1"/>
    </xf>
    <xf numFmtId="0" fontId="0" fillId="16" borderId="46" xfId="0" applyFont="1" applyFill="1" applyBorder="1" applyAlignment="1">
      <alignment horizontal="center"/>
    </xf>
    <xf numFmtId="49" fontId="8" fillId="57" borderId="12" xfId="0" applyNumberFormat="1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49" fontId="6" fillId="64" borderId="78" xfId="0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77" xfId="0" applyBorder="1" applyAlignment="1">
      <alignment horizontal="center"/>
    </xf>
    <xf numFmtId="0" fontId="4" fillId="37" borderId="52" xfId="0" applyFont="1" applyFill="1" applyBorder="1" applyAlignment="1">
      <alignment horizontal="center" vertical="center"/>
    </xf>
    <xf numFmtId="0" fontId="4" fillId="37" borderId="106" xfId="0" applyFont="1" applyFill="1" applyBorder="1" applyAlignment="1">
      <alignment horizontal="center" vertical="center"/>
    </xf>
    <xf numFmtId="0" fontId="4" fillId="37" borderId="18" xfId="0" applyFont="1" applyFill="1" applyBorder="1" applyAlignment="1">
      <alignment horizontal="center" vertical="center"/>
    </xf>
    <xf numFmtId="0" fontId="4" fillId="37" borderId="121" xfId="0" applyFont="1" applyFill="1" applyBorder="1" applyAlignment="1">
      <alignment horizontal="center" vertical="center"/>
    </xf>
    <xf numFmtId="0" fontId="10" fillId="37" borderId="122" xfId="0" applyFont="1" applyFill="1" applyBorder="1" applyAlignment="1">
      <alignment horizontal="center"/>
    </xf>
    <xf numFmtId="0" fontId="10" fillId="37" borderId="119" xfId="0" applyFont="1" applyFill="1" applyBorder="1" applyAlignment="1">
      <alignment horizontal="center"/>
    </xf>
    <xf numFmtId="0" fontId="10" fillId="37" borderId="36" xfId="0" applyFont="1" applyFill="1" applyBorder="1" applyAlignment="1">
      <alignment horizontal="center"/>
    </xf>
    <xf numFmtId="0" fontId="4" fillId="37" borderId="19" xfId="0" applyFont="1" applyFill="1" applyBorder="1" applyAlignment="1">
      <alignment horizontal="center" vertical="center"/>
    </xf>
    <xf numFmtId="0" fontId="4" fillId="37" borderId="38" xfId="0" applyFont="1" applyFill="1" applyBorder="1" applyAlignment="1">
      <alignment horizontal="center" vertical="center"/>
    </xf>
    <xf numFmtId="0" fontId="4" fillId="37" borderId="31" xfId="0" applyFont="1" applyFill="1" applyBorder="1" applyAlignment="1">
      <alignment horizontal="center" vertical="center"/>
    </xf>
    <xf numFmtId="0" fontId="4" fillId="37" borderId="107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/>
    </xf>
    <xf numFmtId="49" fontId="11" fillId="37" borderId="120" xfId="0" applyNumberFormat="1" applyFont="1" applyFill="1" applyBorder="1" applyAlignment="1">
      <alignment horizontal="center"/>
    </xf>
    <xf numFmtId="49" fontId="11" fillId="37" borderId="119" xfId="0" applyNumberFormat="1" applyFont="1" applyFill="1" applyBorder="1" applyAlignment="1">
      <alignment horizontal="center"/>
    </xf>
    <xf numFmtId="49" fontId="11" fillId="37" borderId="36" xfId="0" applyNumberFormat="1" applyFont="1" applyFill="1" applyBorder="1" applyAlignment="1">
      <alignment horizontal="center"/>
    </xf>
    <xf numFmtId="0" fontId="0" fillId="37" borderId="123" xfId="0" applyFill="1" applyBorder="1" applyAlignment="1">
      <alignment horizontal="center"/>
    </xf>
    <xf numFmtId="0" fontId="0" fillId="37" borderId="35" xfId="0" applyFill="1" applyBorder="1" applyAlignment="1">
      <alignment horizontal="center"/>
    </xf>
    <xf numFmtId="0" fontId="0" fillId="37" borderId="124" xfId="0" applyFill="1" applyBorder="1" applyAlignment="1">
      <alignment horizontal="center"/>
    </xf>
    <xf numFmtId="0" fontId="10" fillId="37" borderId="125" xfId="0" applyFont="1" applyFill="1" applyBorder="1" applyAlignment="1">
      <alignment horizontal="center"/>
    </xf>
    <xf numFmtId="0" fontId="10" fillId="37" borderId="33" xfId="0" applyFont="1" applyFill="1" applyBorder="1" applyAlignment="1">
      <alignment horizontal="center"/>
    </xf>
    <xf numFmtId="0" fontId="10" fillId="37" borderId="25" xfId="0" applyFont="1" applyFill="1" applyBorder="1" applyAlignment="1">
      <alignment horizontal="center"/>
    </xf>
    <xf numFmtId="0" fontId="4" fillId="37" borderId="12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49" fontId="12" fillId="9" borderId="123" xfId="0" applyNumberFormat="1" applyFont="1" applyFill="1" applyBorder="1" applyAlignment="1">
      <alignment horizontal="center" vertical="center" wrapText="1"/>
    </xf>
    <xf numFmtId="0" fontId="26" fillId="9" borderId="126" xfId="0" applyFont="1" applyFill="1" applyBorder="1" applyAlignment="1">
      <alignment horizontal="center" vertical="center" wrapText="1"/>
    </xf>
    <xf numFmtId="0" fontId="26" fillId="9" borderId="56" xfId="0" applyFont="1" applyFill="1" applyBorder="1" applyAlignment="1">
      <alignment horizontal="center" vertical="center" wrapText="1"/>
    </xf>
    <xf numFmtId="0" fontId="26" fillId="9" borderId="19" xfId="0" applyFont="1" applyFill="1" applyBorder="1" applyAlignment="1">
      <alignment horizontal="center" vertical="center" wrapText="1"/>
    </xf>
    <xf numFmtId="0" fontId="26" fillId="9" borderId="127" xfId="0" applyFont="1" applyFill="1" applyBorder="1" applyAlignment="1">
      <alignment horizontal="center" vertical="center" wrapText="1"/>
    </xf>
    <xf numFmtId="0" fontId="26" fillId="9" borderId="38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36" fillId="0" borderId="0" xfId="0" applyFont="1" applyAlignment="1">
      <alignment horizontal="justify" vertical="center"/>
    </xf>
    <xf numFmtId="0" fontId="36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18" fillId="34" borderId="42" xfId="0" applyFont="1" applyFill="1" applyBorder="1" applyAlignment="1">
      <alignment/>
    </xf>
    <xf numFmtId="4" fontId="18" fillId="34" borderId="42" xfId="0" applyNumberFormat="1" applyFont="1" applyFill="1" applyBorder="1" applyAlignment="1">
      <alignment/>
    </xf>
    <xf numFmtId="4" fontId="18" fillId="34" borderId="42" xfId="0" applyNumberFormat="1" applyFont="1" applyFill="1" applyBorder="1" applyAlignment="1">
      <alignment/>
    </xf>
    <xf numFmtId="0" fontId="0" fillId="0" borderId="128" xfId="0" applyBorder="1" applyAlignment="1">
      <alignment/>
    </xf>
    <xf numFmtId="4" fontId="18" fillId="34" borderId="129" xfId="0" applyNumberFormat="1" applyFont="1" applyFill="1" applyBorder="1" applyAlignment="1">
      <alignment/>
    </xf>
    <xf numFmtId="4" fontId="18" fillId="57" borderId="23" xfId="0" applyNumberFormat="1" applyFont="1" applyFill="1" applyBorder="1" applyAlignment="1">
      <alignment horizontal="right"/>
    </xf>
    <xf numFmtId="0" fontId="32" fillId="0" borderId="21" xfId="0" applyFont="1" applyBorder="1" applyAlignment="1">
      <alignment horizontal="center"/>
    </xf>
    <xf numFmtId="0" fontId="38" fillId="0" borderId="42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2" xfId="0" applyFont="1" applyBorder="1" applyAlignment="1">
      <alignment/>
    </xf>
    <xf numFmtId="4" fontId="0" fillId="0" borderId="42" xfId="0" applyNumberFormat="1" applyFont="1" applyBorder="1" applyAlignment="1">
      <alignment horizontal="right"/>
    </xf>
    <xf numFmtId="4" fontId="28" fillId="0" borderId="42" xfId="0" applyNumberFormat="1" applyFont="1" applyBorder="1" applyAlignment="1">
      <alignment horizontal="right"/>
    </xf>
    <xf numFmtId="4" fontId="0" fillId="0" borderId="129" xfId="0" applyNumberFormat="1" applyFont="1" applyBorder="1" applyAlignment="1">
      <alignment horizontal="right"/>
    </xf>
    <xf numFmtId="4" fontId="18" fillId="34" borderId="129" xfId="0" applyNumberFormat="1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A1" sqref="A1:G3"/>
    </sheetView>
  </sheetViews>
  <sheetFormatPr defaultColWidth="9.140625" defaultRowHeight="12.75"/>
  <sheetData>
    <row r="1" spans="1:7" ht="20.25" customHeight="1">
      <c r="A1" s="702" t="s">
        <v>357</v>
      </c>
      <c r="B1" s="702"/>
      <c r="C1" s="702"/>
      <c r="D1" s="702"/>
      <c r="E1" s="702"/>
      <c r="F1" s="702"/>
      <c r="G1" s="702"/>
    </row>
    <row r="2" spans="1:7" ht="20.25" customHeight="1">
      <c r="A2" s="702"/>
      <c r="B2" s="702"/>
      <c r="C2" s="702"/>
      <c r="D2" s="702"/>
      <c r="E2" s="702"/>
      <c r="F2" s="702"/>
      <c r="G2" s="702"/>
    </row>
    <row r="3" spans="1:7" ht="23.25" customHeight="1">
      <c r="A3" s="702"/>
      <c r="B3" s="702"/>
      <c r="C3" s="702"/>
      <c r="D3" s="702"/>
      <c r="E3" s="702"/>
      <c r="F3" s="702"/>
      <c r="G3" s="702"/>
    </row>
    <row r="4" ht="23.25">
      <c r="A4" s="703"/>
    </row>
    <row r="5" ht="23.25">
      <c r="A5" s="703"/>
    </row>
    <row r="6" ht="23.25">
      <c r="A6" s="703"/>
    </row>
    <row r="7" ht="23.25">
      <c r="A7" s="704" t="s">
        <v>358</v>
      </c>
    </row>
    <row r="8" ht="18">
      <c r="A8" s="705" t="s">
        <v>359</v>
      </c>
    </row>
    <row r="9" ht="18">
      <c r="A9" s="705" t="s">
        <v>360</v>
      </c>
    </row>
    <row r="10" spans="1:5" ht="18">
      <c r="A10" s="706" t="s">
        <v>361</v>
      </c>
      <c r="B10" s="706"/>
      <c r="C10" s="706"/>
      <c r="D10" s="706"/>
      <c r="E10" s="706"/>
    </row>
    <row r="11" spans="1:4" ht="18">
      <c r="A11" s="707" t="s">
        <v>362</v>
      </c>
      <c r="B11" s="707"/>
      <c r="C11" s="707"/>
      <c r="D11" s="707"/>
    </row>
    <row r="12" ht="23.25">
      <c r="A12" s="703"/>
    </row>
    <row r="13" ht="23.25">
      <c r="A13" s="703"/>
    </row>
    <row r="14" ht="15">
      <c r="A14" s="708"/>
    </row>
    <row r="15" ht="15">
      <c r="A15" s="708"/>
    </row>
    <row r="16" ht="14.25">
      <c r="O16" s="709" t="s">
        <v>358</v>
      </c>
    </row>
    <row r="17" spans="1:3" ht="14.25">
      <c r="A17" s="710" t="s">
        <v>363</v>
      </c>
      <c r="B17" s="710"/>
      <c r="C17" s="710"/>
    </row>
    <row r="18" ht="18.75">
      <c r="A18" s="711"/>
    </row>
  </sheetData>
  <sheetProtection/>
  <mergeCells count="4">
    <mergeCell ref="A1:G3"/>
    <mergeCell ref="A10:E10"/>
    <mergeCell ref="A11:D11"/>
    <mergeCell ref="A17:C1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3"/>
  <sheetViews>
    <sheetView zoomScale="88" zoomScaleNormal="88" zoomScalePageLayoutView="0" workbookViewId="0" topLeftCell="A1">
      <selection activeCell="S29" sqref="S29"/>
    </sheetView>
  </sheetViews>
  <sheetFormatPr defaultColWidth="9.140625" defaultRowHeight="12.75"/>
  <cols>
    <col min="1" max="1" width="4.00390625" style="14" customWidth="1"/>
    <col min="2" max="2" width="8.421875" style="0" customWidth="1"/>
    <col min="3" max="3" width="11.00390625" style="0" customWidth="1"/>
    <col min="4" max="4" width="36.00390625" style="0" customWidth="1"/>
    <col min="5" max="5" width="0.13671875" style="0" hidden="1" customWidth="1"/>
    <col min="6" max="6" width="11.7109375" style="0" hidden="1" customWidth="1"/>
    <col min="7" max="7" width="10.7109375" style="0" hidden="1" customWidth="1"/>
    <col min="8" max="8" width="0.2890625" style="0" hidden="1" customWidth="1"/>
    <col min="9" max="9" width="9.8515625" style="0" hidden="1" customWidth="1"/>
    <col min="10" max="10" width="13.8515625" style="0" customWidth="1"/>
    <col min="11" max="11" width="11.28125" style="0" hidden="1" customWidth="1"/>
    <col min="12" max="13" width="13.8515625" style="0" customWidth="1"/>
    <col min="14" max="14" width="11.140625" style="0" bestFit="1" customWidth="1"/>
    <col min="15" max="17" width="10.00390625" style="0" bestFit="1" customWidth="1"/>
  </cols>
  <sheetData>
    <row r="1" spans="1:9" ht="19.5" thickBot="1">
      <c r="A1" s="165" t="s">
        <v>176</v>
      </c>
      <c r="B1" s="161" t="s">
        <v>147</v>
      </c>
      <c r="F1" s="19"/>
      <c r="I1" s="19"/>
    </row>
    <row r="2" spans="1:13" ht="13.5" customHeight="1" thickBot="1">
      <c r="A2" s="650"/>
      <c r="B2" s="651"/>
      <c r="C2" s="651"/>
      <c r="D2" s="651"/>
      <c r="E2" s="652" t="s">
        <v>126</v>
      </c>
      <c r="F2" s="652" t="s">
        <v>126</v>
      </c>
      <c r="G2" s="652" t="s">
        <v>136</v>
      </c>
      <c r="H2" s="652" t="s">
        <v>137</v>
      </c>
      <c r="I2" s="652" t="s">
        <v>125</v>
      </c>
      <c r="J2" s="643" t="s">
        <v>125</v>
      </c>
      <c r="K2" s="654" t="s">
        <v>125</v>
      </c>
      <c r="L2" s="643" t="s">
        <v>332</v>
      </c>
      <c r="M2" s="643" t="s">
        <v>332</v>
      </c>
    </row>
    <row r="3" spans="1:13" ht="18.75" customHeight="1">
      <c r="A3" s="414"/>
      <c r="B3" s="645" t="s">
        <v>22</v>
      </c>
      <c r="C3" s="645"/>
      <c r="D3" s="645"/>
      <c r="E3" s="653"/>
      <c r="F3" s="653"/>
      <c r="G3" s="653"/>
      <c r="H3" s="653"/>
      <c r="I3" s="653"/>
      <c r="J3" s="644"/>
      <c r="K3" s="655"/>
      <c r="L3" s="644"/>
      <c r="M3" s="644"/>
    </row>
    <row r="4" spans="1:13" ht="12.75">
      <c r="A4" s="415"/>
      <c r="B4" s="416" t="s">
        <v>19</v>
      </c>
      <c r="C4" s="646" t="s">
        <v>20</v>
      </c>
      <c r="D4" s="656" t="s">
        <v>138</v>
      </c>
      <c r="E4" s="653"/>
      <c r="F4" s="653"/>
      <c r="G4" s="653"/>
      <c r="H4" s="653"/>
      <c r="I4" s="653"/>
      <c r="J4" s="644"/>
      <c r="K4" s="655"/>
      <c r="L4" s="644"/>
      <c r="M4" s="644"/>
    </row>
    <row r="5" spans="1:13" ht="16.5" thickBot="1">
      <c r="A5" s="417"/>
      <c r="B5" s="418" t="s">
        <v>96</v>
      </c>
      <c r="C5" s="647"/>
      <c r="D5" s="657"/>
      <c r="E5" s="419">
        <v>2013</v>
      </c>
      <c r="F5" s="419">
        <v>2014</v>
      </c>
      <c r="G5" s="419">
        <v>2015</v>
      </c>
      <c r="H5" s="419">
        <v>2015</v>
      </c>
      <c r="I5" s="419">
        <v>2016</v>
      </c>
      <c r="J5" s="420">
        <v>2018</v>
      </c>
      <c r="K5" s="237">
        <v>2018</v>
      </c>
      <c r="L5" s="420" t="s">
        <v>340</v>
      </c>
      <c r="M5" s="420" t="s">
        <v>341</v>
      </c>
    </row>
    <row r="6" spans="1:13" ht="15" customHeight="1" thickTop="1">
      <c r="A6" s="327">
        <v>1</v>
      </c>
      <c r="B6" s="482" t="s">
        <v>147</v>
      </c>
      <c r="C6" s="483"/>
      <c r="D6" s="481"/>
      <c r="E6" s="484">
        <f>E7+E13+E32+E37+E43</f>
        <v>777669</v>
      </c>
      <c r="F6" s="484">
        <f>F7+F13+F32+F37+F43</f>
        <v>697395</v>
      </c>
      <c r="G6" s="484">
        <f>G7+G13+G32+G37+G43</f>
        <v>675515</v>
      </c>
      <c r="H6" s="484">
        <v>751213</v>
      </c>
      <c r="I6" s="484">
        <f>I7+I13+I32+I37+I43</f>
        <v>811176</v>
      </c>
      <c r="J6" s="484">
        <f>J7+J13+J32+J37+J43</f>
        <v>1021519</v>
      </c>
      <c r="K6" s="249">
        <f>K7+K13+K32+K37+K43</f>
        <v>846308</v>
      </c>
      <c r="L6" s="484">
        <f>L7+L13+L32+L37+L43</f>
        <v>1025831</v>
      </c>
      <c r="M6" s="484">
        <f>M7+M13+M32+M37+M43</f>
        <v>1048333</v>
      </c>
    </row>
    <row r="7" spans="1:13" ht="15" customHeight="1">
      <c r="A7" s="327">
        <f>A6+1</f>
        <v>2</v>
      </c>
      <c r="B7" s="424" t="s">
        <v>168</v>
      </c>
      <c r="C7" s="425" t="s">
        <v>285</v>
      </c>
      <c r="D7" s="426"/>
      <c r="E7" s="427">
        <v>81408</v>
      </c>
      <c r="F7" s="427">
        <v>88314</v>
      </c>
      <c r="G7" s="427">
        <f>SUM(G8:G11)</f>
        <v>85399</v>
      </c>
      <c r="H7" s="427">
        <f>SUM(H8:H11)</f>
        <v>85399</v>
      </c>
      <c r="I7" s="427">
        <v>99000</v>
      </c>
      <c r="J7" s="427">
        <v>118800</v>
      </c>
      <c r="K7" s="250">
        <v>104190</v>
      </c>
      <c r="L7" s="427">
        <v>118800</v>
      </c>
      <c r="M7" s="427">
        <v>118900</v>
      </c>
    </row>
    <row r="8" spans="1:14" ht="15" customHeight="1">
      <c r="A8" s="326">
        <f>SUM(A6+1)</f>
        <v>2</v>
      </c>
      <c r="B8" s="317"/>
      <c r="C8" s="310" t="s">
        <v>132</v>
      </c>
      <c r="D8" s="330" t="s">
        <v>119</v>
      </c>
      <c r="E8" s="331">
        <v>53194</v>
      </c>
      <c r="F8" s="331">
        <v>60671</v>
      </c>
      <c r="G8" s="331">
        <v>55592</v>
      </c>
      <c r="H8" s="331">
        <v>55592</v>
      </c>
      <c r="I8" s="331">
        <v>65000</v>
      </c>
      <c r="J8" s="331">
        <v>79000</v>
      </c>
      <c r="K8" s="260">
        <v>69000</v>
      </c>
      <c r="L8" s="331">
        <v>79000</v>
      </c>
      <c r="M8" s="331">
        <v>79000</v>
      </c>
      <c r="N8" s="20"/>
    </row>
    <row r="9" spans="1:13" ht="15" customHeight="1">
      <c r="A9" s="326">
        <f>SUM(A7+1)</f>
        <v>3</v>
      </c>
      <c r="B9" s="317"/>
      <c r="C9" s="310" t="s">
        <v>133</v>
      </c>
      <c r="D9" s="330" t="s">
        <v>120</v>
      </c>
      <c r="E9" s="331">
        <v>18743</v>
      </c>
      <c r="F9" s="331">
        <v>19626</v>
      </c>
      <c r="G9" s="620">
        <v>19457</v>
      </c>
      <c r="H9" s="620">
        <v>19457</v>
      </c>
      <c r="I9" s="620">
        <v>23000</v>
      </c>
      <c r="J9" s="331">
        <v>27800</v>
      </c>
      <c r="K9" s="260">
        <v>24150</v>
      </c>
      <c r="L9" s="331">
        <v>27800</v>
      </c>
      <c r="M9" s="331">
        <v>27800</v>
      </c>
    </row>
    <row r="10" spans="1:13" ht="15" customHeight="1">
      <c r="A10" s="326">
        <v>4</v>
      </c>
      <c r="B10" s="317"/>
      <c r="C10" s="310" t="s">
        <v>134</v>
      </c>
      <c r="D10" s="330" t="s">
        <v>67</v>
      </c>
      <c r="E10" s="331">
        <v>4006</v>
      </c>
      <c r="F10" s="331">
        <v>4954</v>
      </c>
      <c r="G10" s="331">
        <v>10350</v>
      </c>
      <c r="H10" s="331">
        <v>10350</v>
      </c>
      <c r="I10" s="331">
        <v>11000</v>
      </c>
      <c r="J10" s="331">
        <v>10000</v>
      </c>
      <c r="K10" s="260">
        <v>11000</v>
      </c>
      <c r="L10" s="331">
        <v>10000</v>
      </c>
      <c r="M10" s="331">
        <v>10000</v>
      </c>
    </row>
    <row r="11" spans="1:13" ht="15" customHeight="1">
      <c r="A11" s="326">
        <f>SUM(A10+1)</f>
        <v>5</v>
      </c>
      <c r="B11" s="317"/>
      <c r="C11" s="310" t="s">
        <v>134</v>
      </c>
      <c r="D11" s="330" t="s">
        <v>272</v>
      </c>
      <c r="E11" s="331">
        <v>5465</v>
      </c>
      <c r="F11" s="331">
        <v>3063</v>
      </c>
      <c r="G11" s="331">
        <v>0</v>
      </c>
      <c r="H11" s="331">
        <v>0</v>
      </c>
      <c r="I11" s="331">
        <v>0</v>
      </c>
      <c r="J11" s="331">
        <v>2000</v>
      </c>
      <c r="K11" s="260">
        <v>0</v>
      </c>
      <c r="L11" s="331">
        <v>2000</v>
      </c>
      <c r="M11" s="331">
        <v>2000</v>
      </c>
    </row>
    <row r="12" spans="1:13" ht="15" customHeight="1">
      <c r="A12" s="326">
        <v>6</v>
      </c>
      <c r="B12" s="317"/>
      <c r="C12" s="310" t="s">
        <v>140</v>
      </c>
      <c r="D12" s="330" t="s">
        <v>353</v>
      </c>
      <c r="E12" s="331"/>
      <c r="F12" s="331"/>
      <c r="G12" s="331"/>
      <c r="H12" s="331"/>
      <c r="I12" s="331"/>
      <c r="J12" s="331">
        <v>0</v>
      </c>
      <c r="K12" s="260"/>
      <c r="L12" s="331">
        <v>0</v>
      </c>
      <c r="M12" s="331">
        <v>100</v>
      </c>
    </row>
    <row r="13" spans="1:17" ht="15" customHeight="1">
      <c r="A13" s="326">
        <v>7</v>
      </c>
      <c r="B13" s="428" t="s">
        <v>166</v>
      </c>
      <c r="C13" s="425" t="s">
        <v>286</v>
      </c>
      <c r="D13" s="429"/>
      <c r="E13" s="618">
        <v>539209</v>
      </c>
      <c r="F13" s="618">
        <v>445168</v>
      </c>
      <c r="G13" s="618">
        <v>424616</v>
      </c>
      <c r="H13" s="618">
        <f>SUM(H14:H36)</f>
        <v>551705</v>
      </c>
      <c r="I13" s="618">
        <f>SUM(I14:I25)</f>
        <v>488414</v>
      </c>
      <c r="J13" s="618">
        <f>SUM(J14:J26)</f>
        <v>573988</v>
      </c>
      <c r="K13" s="621">
        <f>SUM(K14:K25)</f>
        <v>529425</v>
      </c>
      <c r="L13" s="618">
        <v>578557</v>
      </c>
      <c r="M13" s="618">
        <v>599959</v>
      </c>
      <c r="N13" s="20"/>
      <c r="O13" s="20"/>
      <c r="P13" s="20"/>
      <c r="Q13" s="20"/>
    </row>
    <row r="14" spans="1:17" ht="15" customHeight="1">
      <c r="A14" s="326">
        <v>8</v>
      </c>
      <c r="B14" s="317"/>
      <c r="C14" s="310" t="s">
        <v>132</v>
      </c>
      <c r="D14" s="330" t="s">
        <v>119</v>
      </c>
      <c r="E14" s="331">
        <v>270988</v>
      </c>
      <c r="F14" s="331">
        <v>272144</v>
      </c>
      <c r="G14" s="331">
        <v>262776</v>
      </c>
      <c r="H14" s="331">
        <v>258490</v>
      </c>
      <c r="I14" s="331">
        <v>291539</v>
      </c>
      <c r="J14" s="331">
        <v>335950</v>
      </c>
      <c r="K14" s="260">
        <v>321418</v>
      </c>
      <c r="L14" s="331">
        <v>335950</v>
      </c>
      <c r="M14" s="331">
        <v>331511</v>
      </c>
      <c r="N14" s="20"/>
      <c r="O14" s="20"/>
      <c r="P14" s="20"/>
      <c r="Q14" s="20"/>
    </row>
    <row r="15" spans="1:17" ht="15" customHeight="1">
      <c r="A15" s="326">
        <v>9</v>
      </c>
      <c r="B15" s="317"/>
      <c r="C15" s="310" t="s">
        <v>133</v>
      </c>
      <c r="D15" s="330" t="s">
        <v>120</v>
      </c>
      <c r="E15" s="331">
        <v>94846</v>
      </c>
      <c r="F15" s="331">
        <v>96232</v>
      </c>
      <c r="G15" s="331">
        <v>91841</v>
      </c>
      <c r="H15" s="331">
        <v>90470</v>
      </c>
      <c r="I15" s="331">
        <v>102039</v>
      </c>
      <c r="J15" s="331">
        <v>118254</v>
      </c>
      <c r="K15" s="260">
        <v>112496</v>
      </c>
      <c r="L15" s="331">
        <v>118254</v>
      </c>
      <c r="M15" s="331">
        <v>117340</v>
      </c>
      <c r="N15" s="20"/>
      <c r="O15" s="20"/>
      <c r="P15" s="20"/>
      <c r="Q15" s="20"/>
    </row>
    <row r="16" spans="1:13" ht="15" customHeight="1">
      <c r="A16" s="326">
        <v>10</v>
      </c>
      <c r="B16" s="317"/>
      <c r="C16" s="310" t="s">
        <v>134</v>
      </c>
      <c r="D16" s="330" t="s">
        <v>67</v>
      </c>
      <c r="E16" s="331">
        <v>165337</v>
      </c>
      <c r="F16" s="331">
        <v>68617</v>
      </c>
      <c r="G16" s="331">
        <v>68799</v>
      </c>
      <c r="H16" s="331">
        <v>95235</v>
      </c>
      <c r="I16" s="331">
        <v>67768</v>
      </c>
      <c r="J16" s="331">
        <v>60000</v>
      </c>
      <c r="K16" s="260">
        <v>67768</v>
      </c>
      <c r="L16" s="331">
        <v>60000</v>
      </c>
      <c r="M16" s="331">
        <v>67843</v>
      </c>
    </row>
    <row r="17" spans="1:13" ht="15" customHeight="1">
      <c r="A17" s="326">
        <v>11</v>
      </c>
      <c r="B17" s="317"/>
      <c r="C17" s="310" t="s">
        <v>134</v>
      </c>
      <c r="D17" s="330" t="s">
        <v>316</v>
      </c>
      <c r="E17" s="331"/>
      <c r="F17" s="331"/>
      <c r="G17" s="331"/>
      <c r="H17" s="331"/>
      <c r="I17" s="331"/>
      <c r="J17" s="331">
        <v>4000</v>
      </c>
      <c r="K17" s="260"/>
      <c r="L17" s="331">
        <v>4000</v>
      </c>
      <c r="M17" s="331">
        <v>4000</v>
      </c>
    </row>
    <row r="18" spans="1:13" ht="15" customHeight="1">
      <c r="A18" s="326">
        <v>12</v>
      </c>
      <c r="B18" s="317"/>
      <c r="C18" s="310" t="s">
        <v>248</v>
      </c>
      <c r="D18" s="330" t="s">
        <v>249</v>
      </c>
      <c r="E18" s="331">
        <v>0</v>
      </c>
      <c r="F18" s="331">
        <v>0</v>
      </c>
      <c r="G18" s="331">
        <v>0</v>
      </c>
      <c r="H18" s="331">
        <v>5460</v>
      </c>
      <c r="I18" s="331">
        <v>8190</v>
      </c>
      <c r="J18" s="331">
        <v>20360</v>
      </c>
      <c r="K18" s="260">
        <v>8190</v>
      </c>
      <c r="L18" s="331">
        <v>20160</v>
      </c>
      <c r="M18" s="331">
        <v>20160</v>
      </c>
    </row>
    <row r="19" spans="1:13" ht="15" customHeight="1">
      <c r="A19" s="326">
        <v>13</v>
      </c>
      <c r="B19" s="317"/>
      <c r="C19" s="310" t="s">
        <v>347</v>
      </c>
      <c r="D19" s="330" t="s">
        <v>309</v>
      </c>
      <c r="E19" s="331">
        <v>5913</v>
      </c>
      <c r="F19" s="331">
        <v>6071</v>
      </c>
      <c r="G19" s="331">
        <v>6000</v>
      </c>
      <c r="H19" s="331">
        <v>6350</v>
      </c>
      <c r="I19" s="331">
        <v>0</v>
      </c>
      <c r="J19" s="331">
        <v>5000</v>
      </c>
      <c r="K19" s="260">
        <v>0</v>
      </c>
      <c r="L19" s="331">
        <v>4154</v>
      </c>
      <c r="M19" s="331">
        <v>4154</v>
      </c>
    </row>
    <row r="20" spans="1:13" ht="15" customHeight="1">
      <c r="A20" s="326">
        <v>14</v>
      </c>
      <c r="B20" s="317"/>
      <c r="C20" s="310" t="s">
        <v>134</v>
      </c>
      <c r="D20" s="330" t="s">
        <v>315</v>
      </c>
      <c r="E20" s="331"/>
      <c r="F20" s="331"/>
      <c r="G20" s="331"/>
      <c r="H20" s="331"/>
      <c r="I20" s="331"/>
      <c r="J20" s="331">
        <v>5250</v>
      </c>
      <c r="K20" s="260"/>
      <c r="L20" s="331">
        <v>5250</v>
      </c>
      <c r="M20" s="331">
        <v>5250</v>
      </c>
    </row>
    <row r="21" spans="1:13" ht="15" customHeight="1">
      <c r="A21" s="326">
        <v>15</v>
      </c>
      <c r="B21" s="317"/>
      <c r="C21" s="310" t="s">
        <v>134</v>
      </c>
      <c r="D21" s="330" t="s">
        <v>250</v>
      </c>
      <c r="E21" s="331">
        <v>1461</v>
      </c>
      <c r="F21" s="331">
        <v>867</v>
      </c>
      <c r="G21" s="331">
        <v>0</v>
      </c>
      <c r="H21" s="331">
        <v>1500</v>
      </c>
      <c r="I21" s="331">
        <v>1600</v>
      </c>
      <c r="J21" s="331">
        <v>700</v>
      </c>
      <c r="K21" s="260">
        <v>1600</v>
      </c>
      <c r="L21" s="331">
        <v>700</v>
      </c>
      <c r="M21" s="331">
        <v>700</v>
      </c>
    </row>
    <row r="22" spans="1:13" ht="15" customHeight="1">
      <c r="A22" s="326">
        <v>16</v>
      </c>
      <c r="B22" s="317"/>
      <c r="C22" s="310" t="s">
        <v>134</v>
      </c>
      <c r="D22" s="330" t="s">
        <v>251</v>
      </c>
      <c r="E22" s="331">
        <v>0</v>
      </c>
      <c r="F22" s="331">
        <v>215</v>
      </c>
      <c r="G22" s="331">
        <v>1200</v>
      </c>
      <c r="H22" s="331">
        <v>1200</v>
      </c>
      <c r="I22" s="331">
        <v>1200</v>
      </c>
      <c r="J22" s="331">
        <v>90</v>
      </c>
      <c r="K22" s="260">
        <v>1200</v>
      </c>
      <c r="L22" s="331">
        <v>90</v>
      </c>
      <c r="M22" s="331">
        <v>90</v>
      </c>
    </row>
    <row r="23" spans="1:13" ht="15" customHeight="1">
      <c r="A23" s="326">
        <v>17</v>
      </c>
      <c r="B23" s="317"/>
      <c r="C23" s="310" t="s">
        <v>132</v>
      </c>
      <c r="D23" s="330" t="s">
        <v>257</v>
      </c>
      <c r="E23" s="331">
        <v>0</v>
      </c>
      <c r="F23" s="331">
        <v>0</v>
      </c>
      <c r="G23" s="331">
        <v>0</v>
      </c>
      <c r="H23" s="331">
        <v>0</v>
      </c>
      <c r="I23" s="331">
        <v>4724</v>
      </c>
      <c r="J23" s="331">
        <v>6200</v>
      </c>
      <c r="K23" s="260">
        <v>5372</v>
      </c>
      <c r="L23" s="331">
        <v>5500</v>
      </c>
      <c r="M23" s="331">
        <v>5500</v>
      </c>
    </row>
    <row r="24" spans="1:13" ht="15" customHeight="1">
      <c r="A24" s="326">
        <v>18</v>
      </c>
      <c r="B24" s="317"/>
      <c r="C24" s="310" t="s">
        <v>133</v>
      </c>
      <c r="D24" s="330" t="s">
        <v>258</v>
      </c>
      <c r="E24" s="331">
        <v>0</v>
      </c>
      <c r="F24" s="331">
        <v>0</v>
      </c>
      <c r="G24" s="331">
        <v>0</v>
      </c>
      <c r="H24" s="331">
        <v>0</v>
      </c>
      <c r="I24" s="331">
        <v>1854</v>
      </c>
      <c r="J24" s="331">
        <v>2184</v>
      </c>
      <c r="K24" s="260">
        <v>1881</v>
      </c>
      <c r="L24" s="331">
        <v>2200</v>
      </c>
      <c r="M24" s="331">
        <v>2200</v>
      </c>
    </row>
    <row r="25" spans="1:13" ht="15" customHeight="1">
      <c r="A25" s="326">
        <v>19</v>
      </c>
      <c r="B25" s="317"/>
      <c r="C25" s="310" t="s">
        <v>346</v>
      </c>
      <c r="D25" s="330" t="s">
        <v>259</v>
      </c>
      <c r="E25" s="331">
        <v>0</v>
      </c>
      <c r="F25" s="331">
        <v>0</v>
      </c>
      <c r="G25" s="331">
        <v>0</v>
      </c>
      <c r="H25" s="331">
        <v>0</v>
      </c>
      <c r="I25" s="331">
        <v>9500</v>
      </c>
      <c r="J25" s="331">
        <v>10000</v>
      </c>
      <c r="K25" s="260">
        <v>9500</v>
      </c>
      <c r="L25" s="331">
        <v>10000</v>
      </c>
      <c r="M25" s="331">
        <v>10000</v>
      </c>
    </row>
    <row r="26" spans="1:13" ht="15" customHeight="1">
      <c r="A26" s="326">
        <v>20</v>
      </c>
      <c r="B26" s="317"/>
      <c r="C26" s="310" t="s">
        <v>346</v>
      </c>
      <c r="D26" s="330" t="s">
        <v>275</v>
      </c>
      <c r="E26" s="331"/>
      <c r="F26" s="331"/>
      <c r="G26" s="331"/>
      <c r="H26" s="331"/>
      <c r="I26" s="331"/>
      <c r="J26" s="331">
        <v>6000</v>
      </c>
      <c r="K26" s="260"/>
      <c r="L26" s="331">
        <v>6000</v>
      </c>
      <c r="M26" s="331">
        <v>6000</v>
      </c>
    </row>
    <row r="27" spans="1:13" ht="15" customHeight="1">
      <c r="A27" s="326">
        <v>21</v>
      </c>
      <c r="B27" s="317"/>
      <c r="C27" s="310" t="s">
        <v>134</v>
      </c>
      <c r="D27" s="330" t="s">
        <v>337</v>
      </c>
      <c r="E27" s="331"/>
      <c r="F27" s="331"/>
      <c r="G27" s="331"/>
      <c r="H27" s="331"/>
      <c r="I27" s="331"/>
      <c r="J27" s="331">
        <v>0</v>
      </c>
      <c r="K27" s="260"/>
      <c r="L27" s="331">
        <v>4574</v>
      </c>
      <c r="M27" s="331">
        <v>4574</v>
      </c>
    </row>
    <row r="28" spans="1:13" ht="15" customHeight="1">
      <c r="A28" s="326">
        <v>22</v>
      </c>
      <c r="B28" s="317"/>
      <c r="C28" s="310" t="s">
        <v>134</v>
      </c>
      <c r="D28" s="330" t="s">
        <v>348</v>
      </c>
      <c r="E28" s="331"/>
      <c r="F28" s="331"/>
      <c r="G28" s="331"/>
      <c r="H28" s="331"/>
      <c r="I28" s="331"/>
      <c r="J28" s="331">
        <v>0</v>
      </c>
      <c r="K28" s="260"/>
      <c r="L28" s="331">
        <v>300</v>
      </c>
      <c r="M28" s="331">
        <v>300</v>
      </c>
    </row>
    <row r="29" spans="1:13" ht="15" customHeight="1">
      <c r="A29" s="326">
        <v>23</v>
      </c>
      <c r="B29" s="317"/>
      <c r="C29" s="310" t="s">
        <v>134</v>
      </c>
      <c r="D29" s="330" t="s">
        <v>349</v>
      </c>
      <c r="E29" s="331"/>
      <c r="F29" s="331"/>
      <c r="G29" s="331"/>
      <c r="H29" s="331"/>
      <c r="I29" s="331"/>
      <c r="J29" s="331">
        <v>0</v>
      </c>
      <c r="K29" s="260"/>
      <c r="L29" s="331">
        <v>139</v>
      </c>
      <c r="M29" s="331">
        <v>139</v>
      </c>
    </row>
    <row r="30" spans="1:13" ht="15" customHeight="1">
      <c r="A30" s="326">
        <v>24</v>
      </c>
      <c r="B30" s="317"/>
      <c r="C30" s="310" t="s">
        <v>134</v>
      </c>
      <c r="D30" s="330" t="s">
        <v>355</v>
      </c>
      <c r="E30" s="331"/>
      <c r="F30" s="331"/>
      <c r="G30" s="331"/>
      <c r="H30" s="331"/>
      <c r="I30" s="331"/>
      <c r="J30" s="331">
        <v>0</v>
      </c>
      <c r="K30" s="260"/>
      <c r="L30" s="331">
        <v>0</v>
      </c>
      <c r="M30" s="331">
        <v>15198</v>
      </c>
    </row>
    <row r="31" spans="1:13" ht="15" customHeight="1">
      <c r="A31" s="326">
        <v>25</v>
      </c>
      <c r="B31" s="317"/>
      <c r="C31" s="310" t="s">
        <v>134</v>
      </c>
      <c r="D31" s="330" t="s">
        <v>356</v>
      </c>
      <c r="E31" s="331"/>
      <c r="F31" s="331"/>
      <c r="G31" s="331"/>
      <c r="H31" s="331"/>
      <c r="I31" s="331"/>
      <c r="J31" s="331">
        <v>0</v>
      </c>
      <c r="K31" s="260"/>
      <c r="L31" s="331">
        <v>0</v>
      </c>
      <c r="M31" s="331">
        <v>5000</v>
      </c>
    </row>
    <row r="32" spans="1:13" ht="15" customHeight="1">
      <c r="A32" s="326">
        <v>26</v>
      </c>
      <c r="B32" s="428" t="s">
        <v>265</v>
      </c>
      <c r="C32" s="425" t="s">
        <v>287</v>
      </c>
      <c r="D32" s="429"/>
      <c r="E32" s="438">
        <v>31054</v>
      </c>
      <c r="F32" s="438">
        <v>33366</v>
      </c>
      <c r="G32" s="438">
        <f>SUM(G33:G36)</f>
        <v>34300</v>
      </c>
      <c r="H32" s="438">
        <v>46500</v>
      </c>
      <c r="I32" s="438">
        <v>39752</v>
      </c>
      <c r="J32" s="438">
        <f>J33+J34+J35+J36</f>
        <v>68757</v>
      </c>
      <c r="K32" s="261">
        <v>43458</v>
      </c>
      <c r="L32" s="438">
        <f>L33+L34+L35+L36</f>
        <v>68500</v>
      </c>
      <c r="M32" s="438">
        <f>M33+M34+M35+M36</f>
        <v>68500</v>
      </c>
    </row>
    <row r="33" spans="1:14" ht="15" customHeight="1">
      <c r="A33" s="326">
        <v>27</v>
      </c>
      <c r="B33" s="317"/>
      <c r="C33" s="310" t="s">
        <v>132</v>
      </c>
      <c r="D33" s="330" t="s">
        <v>119</v>
      </c>
      <c r="E33" s="331">
        <v>20003</v>
      </c>
      <c r="F33" s="331">
        <v>21533</v>
      </c>
      <c r="G33" s="331">
        <v>18000</v>
      </c>
      <c r="H33" s="331">
        <v>25400</v>
      </c>
      <c r="I33" s="331">
        <v>26831</v>
      </c>
      <c r="J33" s="331">
        <v>40870</v>
      </c>
      <c r="K33" s="260">
        <v>29576</v>
      </c>
      <c r="L33" s="331">
        <v>38850</v>
      </c>
      <c r="M33" s="331">
        <v>38850</v>
      </c>
      <c r="N33" s="162"/>
    </row>
    <row r="34" spans="1:13" ht="15" customHeight="1">
      <c r="A34" s="326">
        <v>28</v>
      </c>
      <c r="B34" s="317"/>
      <c r="C34" s="310" t="s">
        <v>133</v>
      </c>
      <c r="D34" s="330" t="s">
        <v>120</v>
      </c>
      <c r="E34" s="331">
        <v>7001</v>
      </c>
      <c r="F34" s="331">
        <v>7646</v>
      </c>
      <c r="G34" s="331">
        <v>6300</v>
      </c>
      <c r="H34" s="331">
        <v>8900</v>
      </c>
      <c r="I34" s="331">
        <v>9391</v>
      </c>
      <c r="J34" s="331">
        <v>14387</v>
      </c>
      <c r="K34" s="260">
        <v>10352</v>
      </c>
      <c r="L34" s="331">
        <v>14150</v>
      </c>
      <c r="M34" s="331">
        <v>14150</v>
      </c>
    </row>
    <row r="35" spans="1:13" ht="15" customHeight="1">
      <c r="A35" s="326">
        <v>29</v>
      </c>
      <c r="B35" s="317"/>
      <c r="C35" s="310" t="s">
        <v>134</v>
      </c>
      <c r="D35" s="330" t="s">
        <v>67</v>
      </c>
      <c r="E35" s="331">
        <v>4050</v>
      </c>
      <c r="F35" s="331">
        <v>4187</v>
      </c>
      <c r="G35" s="331">
        <v>10000</v>
      </c>
      <c r="H35" s="331">
        <v>12200</v>
      </c>
      <c r="I35" s="331">
        <v>3530</v>
      </c>
      <c r="J35" s="331">
        <v>3500</v>
      </c>
      <c r="K35" s="260">
        <v>3530</v>
      </c>
      <c r="L35" s="331">
        <v>3500</v>
      </c>
      <c r="M35" s="331">
        <v>3500</v>
      </c>
    </row>
    <row r="36" spans="1:13" ht="15" customHeight="1">
      <c r="A36" s="326">
        <v>30</v>
      </c>
      <c r="B36" s="317"/>
      <c r="C36" s="310" t="s">
        <v>134</v>
      </c>
      <c r="D36" s="330" t="s">
        <v>307</v>
      </c>
      <c r="E36" s="331">
        <v>0</v>
      </c>
      <c r="F36" s="331">
        <v>0</v>
      </c>
      <c r="G36" s="331">
        <v>0</v>
      </c>
      <c r="H36" s="622">
        <v>0</v>
      </c>
      <c r="I36" s="331">
        <v>0</v>
      </c>
      <c r="J36" s="331">
        <v>10000</v>
      </c>
      <c r="K36" s="260">
        <v>0</v>
      </c>
      <c r="L36" s="331">
        <v>12000</v>
      </c>
      <c r="M36" s="331">
        <v>12000</v>
      </c>
    </row>
    <row r="37" spans="1:13" ht="15" customHeight="1">
      <c r="A37" s="326">
        <v>31</v>
      </c>
      <c r="B37" s="428" t="s">
        <v>236</v>
      </c>
      <c r="C37" s="425" t="s">
        <v>288</v>
      </c>
      <c r="D37" s="429"/>
      <c r="E37" s="438">
        <v>47209</v>
      </c>
      <c r="F37" s="438">
        <v>50176</v>
      </c>
      <c r="G37" s="438">
        <f>SUM(G38:G41)</f>
        <v>50400</v>
      </c>
      <c r="H37" s="618">
        <v>50400</v>
      </c>
      <c r="I37" s="438">
        <v>75010</v>
      </c>
      <c r="J37" s="438">
        <f>J38+J39+J40+J41+J42</f>
        <v>128974</v>
      </c>
      <c r="K37" s="261">
        <v>52985</v>
      </c>
      <c r="L37" s="438">
        <f>L38+L39+L40+L41+L42</f>
        <v>128974</v>
      </c>
      <c r="M37" s="438">
        <f>M38+M39+M40+M41+M42</f>
        <v>128974</v>
      </c>
    </row>
    <row r="38" spans="1:13" ht="15" customHeight="1">
      <c r="A38" s="326">
        <v>32</v>
      </c>
      <c r="B38" s="317"/>
      <c r="C38" s="310" t="s">
        <v>132</v>
      </c>
      <c r="D38" s="330" t="s">
        <v>119</v>
      </c>
      <c r="E38" s="331">
        <v>25329</v>
      </c>
      <c r="F38" s="331">
        <v>26019</v>
      </c>
      <c r="G38" s="331">
        <v>24000</v>
      </c>
      <c r="H38" s="331">
        <v>24000</v>
      </c>
      <c r="I38" s="331">
        <v>26668</v>
      </c>
      <c r="J38" s="331">
        <v>32525</v>
      </c>
      <c r="K38" s="260">
        <v>29390</v>
      </c>
      <c r="L38" s="331">
        <v>32525</v>
      </c>
      <c r="M38" s="331">
        <v>32525</v>
      </c>
    </row>
    <row r="39" spans="1:13" ht="15" customHeight="1">
      <c r="A39" s="326">
        <v>33</v>
      </c>
      <c r="B39" s="317"/>
      <c r="C39" s="310" t="s">
        <v>133</v>
      </c>
      <c r="D39" s="330" t="s">
        <v>120</v>
      </c>
      <c r="E39" s="331">
        <v>8865</v>
      </c>
      <c r="F39" s="331">
        <v>8847</v>
      </c>
      <c r="G39" s="331">
        <v>8400</v>
      </c>
      <c r="H39" s="331">
        <v>8400</v>
      </c>
      <c r="I39" s="331">
        <v>9334</v>
      </c>
      <c r="J39" s="331">
        <v>11449</v>
      </c>
      <c r="K39" s="260">
        <v>10287</v>
      </c>
      <c r="L39" s="331">
        <v>11449</v>
      </c>
      <c r="M39" s="331">
        <v>11449</v>
      </c>
    </row>
    <row r="40" spans="1:13" ht="15" customHeight="1">
      <c r="A40" s="326">
        <v>34</v>
      </c>
      <c r="B40" s="317"/>
      <c r="C40" s="310" t="s">
        <v>134</v>
      </c>
      <c r="D40" s="330" t="s">
        <v>67</v>
      </c>
      <c r="E40" s="331">
        <v>13015</v>
      </c>
      <c r="F40" s="331">
        <v>15186</v>
      </c>
      <c r="G40" s="331">
        <v>18000</v>
      </c>
      <c r="H40" s="623">
        <v>18000</v>
      </c>
      <c r="I40" s="331">
        <v>39008</v>
      </c>
      <c r="J40" s="331">
        <v>10000</v>
      </c>
      <c r="K40" s="260">
        <v>13308</v>
      </c>
      <c r="L40" s="331">
        <v>10000</v>
      </c>
      <c r="M40" s="331">
        <v>10000</v>
      </c>
    </row>
    <row r="41" spans="1:13" ht="15" customHeight="1">
      <c r="A41" s="326">
        <v>35</v>
      </c>
      <c r="B41" s="317"/>
      <c r="C41" s="310" t="s">
        <v>134</v>
      </c>
      <c r="D41" s="330" t="s">
        <v>271</v>
      </c>
      <c r="E41" s="331">
        <v>0</v>
      </c>
      <c r="F41" s="331">
        <v>124</v>
      </c>
      <c r="G41" s="331">
        <v>0</v>
      </c>
      <c r="H41" s="331">
        <v>0</v>
      </c>
      <c r="I41" s="331">
        <v>0</v>
      </c>
      <c r="J41" s="331">
        <v>15000</v>
      </c>
      <c r="K41" s="260">
        <v>0</v>
      </c>
      <c r="L41" s="331">
        <v>15000</v>
      </c>
      <c r="M41" s="331">
        <v>15000</v>
      </c>
    </row>
    <row r="42" spans="1:13" ht="15" customHeight="1">
      <c r="A42" s="326">
        <v>36</v>
      </c>
      <c r="B42" s="317"/>
      <c r="C42" s="310" t="s">
        <v>134</v>
      </c>
      <c r="D42" s="330" t="s">
        <v>308</v>
      </c>
      <c r="E42" s="331"/>
      <c r="F42" s="331"/>
      <c r="G42" s="331"/>
      <c r="H42" s="331"/>
      <c r="I42" s="331"/>
      <c r="J42" s="331">
        <v>60000</v>
      </c>
      <c r="K42" s="260"/>
      <c r="L42" s="331">
        <v>60000</v>
      </c>
      <c r="M42" s="331">
        <v>60000</v>
      </c>
    </row>
    <row r="43" spans="1:13" ht="15" customHeight="1">
      <c r="A43" s="326">
        <v>37</v>
      </c>
      <c r="B43" s="428" t="s">
        <v>265</v>
      </c>
      <c r="C43" s="425" t="s">
        <v>289</v>
      </c>
      <c r="D43" s="429"/>
      <c r="E43" s="438">
        <v>78789</v>
      </c>
      <c r="F43" s="438">
        <v>80371</v>
      </c>
      <c r="G43" s="438">
        <v>80800</v>
      </c>
      <c r="H43" s="618">
        <v>100800</v>
      </c>
      <c r="I43" s="438">
        <v>109000</v>
      </c>
      <c r="J43" s="438">
        <v>131000</v>
      </c>
      <c r="K43" s="261">
        <v>116250</v>
      </c>
      <c r="L43" s="438">
        <v>131000</v>
      </c>
      <c r="M43" s="438">
        <v>132000</v>
      </c>
    </row>
    <row r="44" spans="1:13" ht="15" customHeight="1">
      <c r="A44" s="326">
        <v>38</v>
      </c>
      <c r="B44" s="317"/>
      <c r="C44" s="310" t="s">
        <v>132</v>
      </c>
      <c r="D44" s="330" t="s">
        <v>119</v>
      </c>
      <c r="E44" s="331">
        <v>53710</v>
      </c>
      <c r="F44" s="331">
        <v>58439</v>
      </c>
      <c r="G44" s="331">
        <v>55000</v>
      </c>
      <c r="H44" s="331">
        <v>55000</v>
      </c>
      <c r="I44" s="331">
        <v>71000</v>
      </c>
      <c r="J44" s="331">
        <v>91000</v>
      </c>
      <c r="K44" s="260">
        <v>75000</v>
      </c>
      <c r="L44" s="331">
        <v>91000</v>
      </c>
      <c r="M44" s="331">
        <v>91000</v>
      </c>
    </row>
    <row r="45" spans="1:13" ht="15" customHeight="1">
      <c r="A45" s="326">
        <v>39</v>
      </c>
      <c r="B45" s="317"/>
      <c r="C45" s="310" t="s">
        <v>133</v>
      </c>
      <c r="D45" s="330" t="s">
        <v>120</v>
      </c>
      <c r="E45" s="331">
        <v>18108</v>
      </c>
      <c r="F45" s="331">
        <v>19837</v>
      </c>
      <c r="G45" s="331">
        <v>19300</v>
      </c>
      <c r="H45" s="331">
        <v>19300</v>
      </c>
      <c r="I45" s="331">
        <v>25000</v>
      </c>
      <c r="J45" s="331">
        <v>32000</v>
      </c>
      <c r="K45" s="260">
        <v>26250</v>
      </c>
      <c r="L45" s="331">
        <v>32000</v>
      </c>
      <c r="M45" s="331">
        <v>32000</v>
      </c>
    </row>
    <row r="46" spans="1:13" ht="15" customHeight="1">
      <c r="A46" s="326">
        <v>40</v>
      </c>
      <c r="B46" s="317"/>
      <c r="C46" s="310" t="s">
        <v>134</v>
      </c>
      <c r="D46" s="330" t="s">
        <v>67</v>
      </c>
      <c r="E46" s="331">
        <v>6971</v>
      </c>
      <c r="F46" s="331">
        <v>6095</v>
      </c>
      <c r="G46" s="331">
        <v>6500</v>
      </c>
      <c r="H46" s="623">
        <v>26500</v>
      </c>
      <c r="I46" s="331">
        <v>13000</v>
      </c>
      <c r="J46" s="331">
        <v>8000</v>
      </c>
      <c r="K46" s="260">
        <v>15000</v>
      </c>
      <c r="L46" s="331">
        <v>8000</v>
      </c>
      <c r="M46" s="331">
        <v>8000</v>
      </c>
    </row>
    <row r="47" spans="1:13" ht="13.5" thickBot="1">
      <c r="A47" s="171">
        <v>41</v>
      </c>
      <c r="B47" s="317"/>
      <c r="C47" s="310" t="s">
        <v>140</v>
      </c>
      <c r="D47" s="330" t="s">
        <v>353</v>
      </c>
      <c r="E47" s="331">
        <v>6971</v>
      </c>
      <c r="F47" s="331">
        <v>6095</v>
      </c>
      <c r="G47" s="331">
        <v>6500</v>
      </c>
      <c r="H47" s="623">
        <v>26500</v>
      </c>
      <c r="I47" s="331">
        <v>13000</v>
      </c>
      <c r="J47" s="331">
        <v>0</v>
      </c>
      <c r="K47" s="260">
        <v>15000</v>
      </c>
      <c r="L47" s="331">
        <v>0</v>
      </c>
      <c r="M47" s="331">
        <v>1000</v>
      </c>
    </row>
    <row r="48" spans="1:13" ht="13.5" customHeight="1" thickBot="1">
      <c r="A48" s="650"/>
      <c r="B48" s="651"/>
      <c r="C48" s="651"/>
      <c r="D48" s="651"/>
      <c r="E48" s="652" t="s">
        <v>126</v>
      </c>
      <c r="F48" s="652" t="s">
        <v>126</v>
      </c>
      <c r="G48" s="652" t="s">
        <v>136</v>
      </c>
      <c r="H48" s="652" t="s">
        <v>137</v>
      </c>
      <c r="I48" s="652" t="s">
        <v>125</v>
      </c>
      <c r="J48" s="643" t="s">
        <v>125</v>
      </c>
      <c r="K48" s="654" t="s">
        <v>125</v>
      </c>
      <c r="L48" s="643" t="s">
        <v>329</v>
      </c>
      <c r="M48" s="643" t="s">
        <v>329</v>
      </c>
    </row>
    <row r="49" spans="1:13" ht="18.75" customHeight="1">
      <c r="A49" s="414"/>
      <c r="B49" s="645" t="s">
        <v>21</v>
      </c>
      <c r="C49" s="645"/>
      <c r="D49" s="645"/>
      <c r="E49" s="653"/>
      <c r="F49" s="653"/>
      <c r="G49" s="653"/>
      <c r="H49" s="653"/>
      <c r="I49" s="653"/>
      <c r="J49" s="644"/>
      <c r="K49" s="655"/>
      <c r="L49" s="644"/>
      <c r="M49" s="644"/>
    </row>
    <row r="50" spans="1:13" ht="12.75" customHeight="1">
      <c r="A50" s="415"/>
      <c r="B50" s="416" t="s">
        <v>19</v>
      </c>
      <c r="C50" s="646" t="s">
        <v>20</v>
      </c>
      <c r="D50" s="656" t="s">
        <v>138</v>
      </c>
      <c r="E50" s="653"/>
      <c r="F50" s="653"/>
      <c r="G50" s="653"/>
      <c r="H50" s="653"/>
      <c r="I50" s="653"/>
      <c r="J50" s="644"/>
      <c r="K50" s="655"/>
      <c r="L50" s="644"/>
      <c r="M50" s="644"/>
    </row>
    <row r="51" spans="1:13" ht="16.5" thickBot="1">
      <c r="A51" s="417"/>
      <c r="B51" s="418" t="s">
        <v>96</v>
      </c>
      <c r="C51" s="647"/>
      <c r="D51" s="657"/>
      <c r="E51" s="419">
        <v>2013</v>
      </c>
      <c r="F51" s="419">
        <v>2014</v>
      </c>
      <c r="G51" s="419">
        <v>2015</v>
      </c>
      <c r="H51" s="419">
        <v>2015</v>
      </c>
      <c r="I51" s="419">
        <v>2016</v>
      </c>
      <c r="J51" s="420">
        <v>2018</v>
      </c>
      <c r="K51" s="237">
        <v>2018</v>
      </c>
      <c r="L51" s="420" t="s">
        <v>340</v>
      </c>
      <c r="M51" s="420" t="s">
        <v>341</v>
      </c>
    </row>
    <row r="52" spans="1:13" ht="15" customHeight="1" thickTop="1">
      <c r="A52" s="327">
        <v>1</v>
      </c>
      <c r="B52" s="482" t="s">
        <v>273</v>
      </c>
      <c r="C52" s="483"/>
      <c r="D52" s="481"/>
      <c r="E52" s="484">
        <v>0</v>
      </c>
      <c r="F52" s="484">
        <f>SUM(F53+F55+F60+F62)</f>
        <v>0</v>
      </c>
      <c r="G52" s="484">
        <f>SUM(G53+G55+G60+G62)</f>
        <v>0</v>
      </c>
      <c r="H52" s="484">
        <v>2514</v>
      </c>
      <c r="I52" s="484">
        <f>SUM(I53+I55+I60+I62)</f>
        <v>0</v>
      </c>
      <c r="J52" s="484">
        <v>40000</v>
      </c>
      <c r="K52" s="249">
        <f>SUM(K53+K55+K60+K62)</f>
        <v>0</v>
      </c>
      <c r="L52" s="484">
        <v>85000</v>
      </c>
      <c r="M52" s="484">
        <v>35760</v>
      </c>
    </row>
    <row r="53" spans="1:13" ht="15" customHeight="1">
      <c r="A53" s="327">
        <f>A52+1</f>
        <v>2</v>
      </c>
      <c r="B53" s="424" t="s">
        <v>167</v>
      </c>
      <c r="C53" s="425" t="s">
        <v>290</v>
      </c>
      <c r="D53" s="426"/>
      <c r="E53" s="427">
        <v>0</v>
      </c>
      <c r="F53" s="427">
        <v>0</v>
      </c>
      <c r="G53" s="427">
        <v>0</v>
      </c>
      <c r="H53" s="427">
        <v>0</v>
      </c>
      <c r="I53" s="427">
        <v>0</v>
      </c>
      <c r="J53" s="427">
        <v>0</v>
      </c>
      <c r="K53" s="250">
        <v>0</v>
      </c>
      <c r="L53" s="427">
        <v>0</v>
      </c>
      <c r="M53" s="427">
        <v>0</v>
      </c>
    </row>
    <row r="54" spans="1:13" ht="15" customHeight="1" thickBot="1">
      <c r="A54" s="328">
        <f>A53+1</f>
        <v>3</v>
      </c>
      <c r="B54" s="319"/>
      <c r="C54" s="315" t="s">
        <v>151</v>
      </c>
      <c r="D54" s="320" t="s">
        <v>153</v>
      </c>
      <c r="E54" s="215"/>
      <c r="F54" s="215"/>
      <c r="G54" s="215"/>
      <c r="H54" s="215"/>
      <c r="I54" s="215"/>
      <c r="J54" s="215">
        <v>0</v>
      </c>
      <c r="K54" s="218"/>
      <c r="L54" s="215">
        <v>0</v>
      </c>
      <c r="M54" s="215">
        <v>0</v>
      </c>
    </row>
    <row r="55" spans="1:13" ht="15" customHeight="1">
      <c r="A55" s="327">
        <f>A54+1</f>
        <v>4</v>
      </c>
      <c r="B55" s="424" t="s">
        <v>166</v>
      </c>
      <c r="C55" s="425" t="s">
        <v>286</v>
      </c>
      <c r="D55" s="426"/>
      <c r="E55" s="427">
        <v>0</v>
      </c>
      <c r="F55" s="427">
        <v>0</v>
      </c>
      <c r="G55" s="427">
        <v>0</v>
      </c>
      <c r="H55" s="427">
        <v>0</v>
      </c>
      <c r="I55" s="427">
        <v>0</v>
      </c>
      <c r="J55" s="427">
        <v>40000</v>
      </c>
      <c r="K55" s="250">
        <v>0</v>
      </c>
      <c r="L55" s="427">
        <v>85000</v>
      </c>
      <c r="M55" s="427">
        <v>35760</v>
      </c>
    </row>
    <row r="56" spans="1:13" ht="15" customHeight="1">
      <c r="A56" s="591">
        <f>A55+1</f>
        <v>5</v>
      </c>
      <c r="B56" s="323"/>
      <c r="C56" s="324" t="s">
        <v>151</v>
      </c>
      <c r="D56" s="325" t="s">
        <v>321</v>
      </c>
      <c r="E56" s="214"/>
      <c r="F56" s="214"/>
      <c r="G56" s="214"/>
      <c r="H56" s="214">
        <v>2514</v>
      </c>
      <c r="I56" s="214"/>
      <c r="J56" s="214">
        <v>20000</v>
      </c>
      <c r="K56" s="217"/>
      <c r="L56" s="214">
        <v>0</v>
      </c>
      <c r="M56" s="214">
        <v>0</v>
      </c>
    </row>
    <row r="57" spans="1:13" ht="15" customHeight="1">
      <c r="A57" s="326">
        <v>6</v>
      </c>
      <c r="B57" s="317"/>
      <c r="C57" s="310" t="s">
        <v>151</v>
      </c>
      <c r="D57" s="330" t="s">
        <v>322</v>
      </c>
      <c r="E57" s="331"/>
      <c r="F57" s="331"/>
      <c r="G57" s="331"/>
      <c r="H57" s="331"/>
      <c r="I57" s="331"/>
      <c r="J57" s="331">
        <v>20000</v>
      </c>
      <c r="K57" s="260"/>
      <c r="L57" s="331">
        <v>30000</v>
      </c>
      <c r="M57" s="331">
        <v>21660</v>
      </c>
    </row>
    <row r="58" spans="1:13" ht="15" customHeight="1">
      <c r="A58" s="326">
        <v>7</v>
      </c>
      <c r="B58" s="317"/>
      <c r="C58" s="310" t="s">
        <v>151</v>
      </c>
      <c r="D58" s="330" t="s">
        <v>334</v>
      </c>
      <c r="E58" s="331"/>
      <c r="F58" s="331"/>
      <c r="G58" s="331"/>
      <c r="H58" s="331"/>
      <c r="I58" s="331"/>
      <c r="J58" s="331">
        <v>0</v>
      </c>
      <c r="K58" s="260"/>
      <c r="L58" s="331">
        <v>0</v>
      </c>
      <c r="M58" s="331">
        <v>0</v>
      </c>
    </row>
    <row r="59" spans="1:13" ht="15" customHeight="1">
      <c r="A59" s="326">
        <v>8</v>
      </c>
      <c r="B59" s="317"/>
      <c r="C59" s="310" t="s">
        <v>151</v>
      </c>
      <c r="D59" s="330" t="s">
        <v>350</v>
      </c>
      <c r="E59" s="331"/>
      <c r="F59" s="331"/>
      <c r="G59" s="331"/>
      <c r="H59" s="331"/>
      <c r="I59" s="331"/>
      <c r="J59" s="331">
        <v>0</v>
      </c>
      <c r="K59" s="260"/>
      <c r="L59" s="331">
        <v>14000</v>
      </c>
      <c r="M59" s="331">
        <v>14100</v>
      </c>
    </row>
    <row r="60" spans="1:13" ht="15" customHeight="1">
      <c r="A60" s="327">
        <v>9</v>
      </c>
      <c r="B60" s="424" t="s">
        <v>236</v>
      </c>
      <c r="C60" s="425" t="s">
        <v>291</v>
      </c>
      <c r="D60" s="426"/>
      <c r="E60" s="427">
        <v>0</v>
      </c>
      <c r="F60" s="427">
        <v>0</v>
      </c>
      <c r="G60" s="427">
        <v>0</v>
      </c>
      <c r="H60" s="427">
        <v>0</v>
      </c>
      <c r="I60" s="427">
        <v>0</v>
      </c>
      <c r="J60" s="427">
        <v>0</v>
      </c>
      <c r="K60" s="250">
        <v>0</v>
      </c>
      <c r="L60" s="427">
        <v>0</v>
      </c>
      <c r="M60" s="427">
        <v>0</v>
      </c>
    </row>
    <row r="61" spans="1:13" ht="15" customHeight="1" thickBot="1">
      <c r="A61" s="328">
        <v>10</v>
      </c>
      <c r="B61" s="319"/>
      <c r="C61" s="315" t="s">
        <v>151</v>
      </c>
      <c r="D61" s="320" t="s">
        <v>153</v>
      </c>
      <c r="E61" s="215"/>
      <c r="F61" s="215"/>
      <c r="G61" s="215"/>
      <c r="H61" s="215"/>
      <c r="I61" s="215"/>
      <c r="J61" s="215">
        <v>0</v>
      </c>
      <c r="K61" s="218"/>
      <c r="L61" s="215">
        <v>0</v>
      </c>
      <c r="M61" s="215">
        <v>0</v>
      </c>
    </row>
    <row r="62" spans="1:13" ht="15" customHeight="1">
      <c r="A62" s="327">
        <v>11</v>
      </c>
      <c r="B62" s="424" t="s">
        <v>237</v>
      </c>
      <c r="C62" s="425" t="s">
        <v>292</v>
      </c>
      <c r="D62" s="426"/>
      <c r="E62" s="427">
        <v>0</v>
      </c>
      <c r="F62" s="427">
        <v>0</v>
      </c>
      <c r="G62" s="427">
        <v>0</v>
      </c>
      <c r="H62" s="427">
        <v>0</v>
      </c>
      <c r="I62" s="427">
        <v>0</v>
      </c>
      <c r="J62" s="427">
        <v>0</v>
      </c>
      <c r="K62" s="250">
        <v>0</v>
      </c>
      <c r="L62" s="427">
        <v>0</v>
      </c>
      <c r="M62" s="427">
        <v>0</v>
      </c>
    </row>
    <row r="63" spans="1:13" ht="15" customHeight="1" thickBot="1">
      <c r="A63" s="328">
        <v>12</v>
      </c>
      <c r="B63" s="319"/>
      <c r="C63" s="315" t="s">
        <v>151</v>
      </c>
      <c r="D63" s="320" t="s">
        <v>153</v>
      </c>
      <c r="E63" s="215">
        <v>0</v>
      </c>
      <c r="F63" s="215">
        <v>0</v>
      </c>
      <c r="G63" s="215">
        <v>0</v>
      </c>
      <c r="H63" s="215">
        <v>0</v>
      </c>
      <c r="I63" s="215">
        <v>0</v>
      </c>
      <c r="J63" s="215">
        <v>0</v>
      </c>
      <c r="K63" s="218">
        <v>0</v>
      </c>
      <c r="L63" s="215">
        <v>0</v>
      </c>
      <c r="M63" s="215">
        <v>0</v>
      </c>
    </row>
  </sheetData>
  <sheetProtection/>
  <mergeCells count="26">
    <mergeCell ref="M2:M4"/>
    <mergeCell ref="M48:M50"/>
    <mergeCell ref="L2:L4"/>
    <mergeCell ref="L48:L50"/>
    <mergeCell ref="K48:K50"/>
    <mergeCell ref="B49:D49"/>
    <mergeCell ref="C50:C51"/>
    <mergeCell ref="D50:D51"/>
    <mergeCell ref="G48:G50"/>
    <mergeCell ref="H48:H50"/>
    <mergeCell ref="G2:G4"/>
    <mergeCell ref="H2:H4"/>
    <mergeCell ref="A48:D48"/>
    <mergeCell ref="E48:E50"/>
    <mergeCell ref="F48:F50"/>
    <mergeCell ref="I2:I4"/>
    <mergeCell ref="J2:J4"/>
    <mergeCell ref="I48:I50"/>
    <mergeCell ref="J48:J50"/>
    <mergeCell ref="K2:K4"/>
    <mergeCell ref="B3:D3"/>
    <mergeCell ref="C4:C5"/>
    <mergeCell ref="D4:D5"/>
    <mergeCell ref="E2:E4"/>
    <mergeCell ref="F2:F4"/>
    <mergeCell ref="A2:D2"/>
  </mergeCells>
  <printOptions/>
  <pageMargins left="0.07874015748031496" right="0" top="0" bottom="0" header="0.5118110236220472" footer="0.31496062992125984"/>
  <pageSetup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52"/>
  <sheetViews>
    <sheetView zoomScale="88" zoomScaleNormal="88" zoomScalePageLayoutView="0" workbookViewId="0" topLeftCell="A1">
      <selection activeCell="P18" sqref="P18"/>
    </sheetView>
  </sheetViews>
  <sheetFormatPr defaultColWidth="9.140625" defaultRowHeight="12.75"/>
  <cols>
    <col min="1" max="1" width="4.140625" style="14" customWidth="1"/>
    <col min="2" max="2" width="7.28125" style="0" customWidth="1"/>
    <col min="3" max="3" width="11.28125" style="0" customWidth="1"/>
    <col min="4" max="4" width="34.421875" style="0" customWidth="1"/>
    <col min="5" max="5" width="12.28125" style="0" hidden="1" customWidth="1"/>
    <col min="6" max="6" width="0.13671875" style="0" hidden="1" customWidth="1"/>
    <col min="7" max="7" width="10.7109375" style="0" hidden="1" customWidth="1"/>
    <col min="8" max="8" width="12.00390625" style="0" hidden="1" customWidth="1"/>
    <col min="9" max="9" width="0.13671875" style="0" customWidth="1"/>
    <col min="10" max="10" width="12.57421875" style="0" customWidth="1"/>
    <col min="11" max="11" width="11.28125" style="0" hidden="1" customWidth="1"/>
    <col min="12" max="13" width="12.57421875" style="0" customWidth="1"/>
  </cols>
  <sheetData>
    <row r="1" spans="6:9" ht="14.25" customHeight="1">
      <c r="F1" s="19"/>
      <c r="I1" s="19"/>
    </row>
    <row r="2" spans="1:9" ht="18.75">
      <c r="A2" s="165" t="s">
        <v>150</v>
      </c>
      <c r="B2" s="161" t="s">
        <v>148</v>
      </c>
      <c r="F2" s="19"/>
      <c r="I2" s="19"/>
    </row>
    <row r="3" ht="8.25" customHeight="1" thickBot="1"/>
    <row r="4" spans="1:13" ht="13.5" customHeight="1" thickBot="1">
      <c r="A4" s="650"/>
      <c r="B4" s="651"/>
      <c r="C4" s="651"/>
      <c r="D4" s="651"/>
      <c r="E4" s="652" t="s">
        <v>126</v>
      </c>
      <c r="F4" s="652" t="s">
        <v>126</v>
      </c>
      <c r="G4" s="652" t="s">
        <v>136</v>
      </c>
      <c r="H4" s="652" t="s">
        <v>137</v>
      </c>
      <c r="I4" s="652" t="s">
        <v>125</v>
      </c>
      <c r="J4" s="643" t="s">
        <v>125</v>
      </c>
      <c r="K4" s="654" t="s">
        <v>125</v>
      </c>
      <c r="L4" s="643" t="s">
        <v>332</v>
      </c>
      <c r="M4" s="643" t="s">
        <v>332</v>
      </c>
    </row>
    <row r="5" spans="1:13" ht="18.75" customHeight="1">
      <c r="A5" s="414"/>
      <c r="B5" s="645" t="s">
        <v>22</v>
      </c>
      <c r="C5" s="645"/>
      <c r="D5" s="645"/>
      <c r="E5" s="653"/>
      <c r="F5" s="653"/>
      <c r="G5" s="653"/>
      <c r="H5" s="653"/>
      <c r="I5" s="653"/>
      <c r="J5" s="644"/>
      <c r="K5" s="655"/>
      <c r="L5" s="644"/>
      <c r="M5" s="644"/>
    </row>
    <row r="6" spans="1:13" ht="12.75">
      <c r="A6" s="415"/>
      <c r="B6" s="416" t="s">
        <v>19</v>
      </c>
      <c r="C6" s="646" t="s">
        <v>20</v>
      </c>
      <c r="D6" s="656" t="s">
        <v>138</v>
      </c>
      <c r="E6" s="653"/>
      <c r="F6" s="653"/>
      <c r="G6" s="653"/>
      <c r="H6" s="653"/>
      <c r="I6" s="653"/>
      <c r="J6" s="644"/>
      <c r="K6" s="655"/>
      <c r="L6" s="644"/>
      <c r="M6" s="644"/>
    </row>
    <row r="7" spans="1:13" ht="16.5" thickBot="1">
      <c r="A7" s="417"/>
      <c r="B7" s="418" t="s">
        <v>96</v>
      </c>
      <c r="C7" s="647"/>
      <c r="D7" s="657"/>
      <c r="E7" s="419">
        <v>2013</v>
      </c>
      <c r="F7" s="419">
        <v>2014</v>
      </c>
      <c r="G7" s="419">
        <v>2015</v>
      </c>
      <c r="H7" s="419">
        <v>2015</v>
      </c>
      <c r="I7" s="419">
        <v>2016</v>
      </c>
      <c r="J7" s="420">
        <v>2018</v>
      </c>
      <c r="K7" s="237">
        <v>2018</v>
      </c>
      <c r="L7" s="420" t="s">
        <v>340</v>
      </c>
      <c r="M7" s="420" t="s">
        <v>341</v>
      </c>
    </row>
    <row r="8" spans="1:13" ht="13.5" thickTop="1">
      <c r="A8" s="40">
        <v>1</v>
      </c>
      <c r="B8" s="482" t="s">
        <v>148</v>
      </c>
      <c r="C8" s="483"/>
      <c r="D8" s="481"/>
      <c r="E8" s="484">
        <f>E9+E14+E16</f>
        <v>16330</v>
      </c>
      <c r="F8" s="484">
        <v>15381</v>
      </c>
      <c r="G8" s="484">
        <f>G9+G14+G16</f>
        <v>16928</v>
      </c>
      <c r="H8" s="484">
        <f>H9+H14+H16</f>
        <v>16928</v>
      </c>
      <c r="I8" s="484">
        <v>17720</v>
      </c>
      <c r="J8" s="484">
        <v>20403</v>
      </c>
      <c r="K8" s="249">
        <v>17720</v>
      </c>
      <c r="L8" s="484">
        <v>20403</v>
      </c>
      <c r="M8" s="484">
        <v>29990</v>
      </c>
    </row>
    <row r="9" spans="1:13" ht="15" customHeight="1">
      <c r="A9" s="40">
        <f>A8+1</f>
        <v>2</v>
      </c>
      <c r="B9" s="424" t="s">
        <v>247</v>
      </c>
      <c r="C9" s="425" t="s">
        <v>293</v>
      </c>
      <c r="D9" s="426"/>
      <c r="E9" s="427">
        <v>12698</v>
      </c>
      <c r="F9" s="427">
        <v>13083</v>
      </c>
      <c r="G9" s="427">
        <v>12828</v>
      </c>
      <c r="H9" s="427">
        <v>12828</v>
      </c>
      <c r="I9" s="427">
        <v>13720</v>
      </c>
      <c r="J9" s="427">
        <v>20103</v>
      </c>
      <c r="K9" s="250">
        <v>13720</v>
      </c>
      <c r="L9" s="427">
        <v>20103</v>
      </c>
      <c r="M9" s="427">
        <v>29690</v>
      </c>
    </row>
    <row r="10" spans="1:13" ht="15" customHeight="1">
      <c r="A10" s="40">
        <f>A9+1</f>
        <v>3</v>
      </c>
      <c r="B10" s="309"/>
      <c r="C10" s="310" t="s">
        <v>132</v>
      </c>
      <c r="D10" s="311" t="s">
        <v>119</v>
      </c>
      <c r="E10" s="214">
        <v>8681</v>
      </c>
      <c r="F10" s="214">
        <v>9532</v>
      </c>
      <c r="G10" s="214">
        <v>8700</v>
      </c>
      <c r="H10" s="214">
        <v>8700</v>
      </c>
      <c r="I10" s="214">
        <v>9200</v>
      </c>
      <c r="J10" s="214">
        <v>10203</v>
      </c>
      <c r="K10" s="217">
        <v>9200</v>
      </c>
      <c r="L10" s="214">
        <v>11400</v>
      </c>
      <c r="M10" s="214">
        <v>11400</v>
      </c>
    </row>
    <row r="11" spans="1:13" ht="15" customHeight="1">
      <c r="A11" s="40">
        <f>A10+1</f>
        <v>4</v>
      </c>
      <c r="B11" s="309"/>
      <c r="C11" s="310" t="s">
        <v>133</v>
      </c>
      <c r="D11" s="311" t="s">
        <v>120</v>
      </c>
      <c r="E11" s="214">
        <v>2828</v>
      </c>
      <c r="F11" s="214">
        <v>3056</v>
      </c>
      <c r="G11" s="214">
        <v>2828</v>
      </c>
      <c r="H11" s="214">
        <v>2828</v>
      </c>
      <c r="I11" s="214">
        <v>3220</v>
      </c>
      <c r="J11" s="214">
        <v>3600</v>
      </c>
      <c r="K11" s="217">
        <v>3220</v>
      </c>
      <c r="L11" s="214">
        <v>3990</v>
      </c>
      <c r="M11" s="214">
        <v>3990</v>
      </c>
    </row>
    <row r="12" spans="1:13" ht="15" customHeight="1">
      <c r="A12" s="40">
        <v>5</v>
      </c>
      <c r="B12" s="309"/>
      <c r="C12" s="312" t="s">
        <v>134</v>
      </c>
      <c r="D12" s="313" t="s">
        <v>67</v>
      </c>
      <c r="E12" s="214">
        <v>1058</v>
      </c>
      <c r="F12" s="214">
        <v>395</v>
      </c>
      <c r="G12" s="214">
        <v>1000</v>
      </c>
      <c r="H12" s="214">
        <v>1000</v>
      </c>
      <c r="I12" s="214">
        <v>1000</v>
      </c>
      <c r="J12" s="214">
        <v>6000</v>
      </c>
      <c r="K12" s="217">
        <v>1000</v>
      </c>
      <c r="L12" s="214">
        <v>6000</v>
      </c>
      <c r="M12" s="214">
        <v>13000</v>
      </c>
    </row>
    <row r="13" spans="1:13" ht="15" customHeight="1">
      <c r="A13" s="40">
        <v>6</v>
      </c>
      <c r="B13" s="309"/>
      <c r="C13" s="312" t="s">
        <v>140</v>
      </c>
      <c r="D13" s="313" t="s">
        <v>68</v>
      </c>
      <c r="E13" s="214"/>
      <c r="F13" s="214"/>
      <c r="G13" s="214"/>
      <c r="H13" s="214"/>
      <c r="I13" s="214"/>
      <c r="J13" s="214">
        <v>300</v>
      </c>
      <c r="K13" s="217"/>
      <c r="L13" s="214">
        <v>300</v>
      </c>
      <c r="M13" s="214">
        <v>1300</v>
      </c>
    </row>
    <row r="14" spans="1:13" ht="15" customHeight="1">
      <c r="A14" s="40">
        <v>7</v>
      </c>
      <c r="B14" s="428" t="s">
        <v>295</v>
      </c>
      <c r="C14" s="425" t="s">
        <v>294</v>
      </c>
      <c r="D14" s="429"/>
      <c r="E14" s="430">
        <v>3423</v>
      </c>
      <c r="F14" s="430">
        <v>2251</v>
      </c>
      <c r="G14" s="430">
        <v>4000</v>
      </c>
      <c r="H14" s="430">
        <v>4000</v>
      </c>
      <c r="I14" s="430">
        <v>4000</v>
      </c>
      <c r="J14" s="430">
        <v>0</v>
      </c>
      <c r="K14" s="254">
        <v>4000</v>
      </c>
      <c r="L14" s="430">
        <v>0</v>
      </c>
      <c r="M14" s="430">
        <v>0</v>
      </c>
    </row>
    <row r="15" spans="1:13" ht="15" customHeight="1">
      <c r="A15" s="40">
        <v>8</v>
      </c>
      <c r="B15" s="317"/>
      <c r="C15" s="310" t="s">
        <v>134</v>
      </c>
      <c r="D15" s="318" t="s">
        <v>296</v>
      </c>
      <c r="E15" s="216">
        <v>3423</v>
      </c>
      <c r="F15" s="216">
        <v>2251</v>
      </c>
      <c r="G15" s="216">
        <v>4000</v>
      </c>
      <c r="H15" s="216">
        <v>4000</v>
      </c>
      <c r="I15" s="216">
        <v>4000</v>
      </c>
      <c r="J15" s="216">
        <v>0</v>
      </c>
      <c r="K15" s="255">
        <v>4000</v>
      </c>
      <c r="L15" s="216">
        <v>0</v>
      </c>
      <c r="M15" s="216">
        <v>0</v>
      </c>
    </row>
    <row r="16" spans="1:13" ht="15" customHeight="1">
      <c r="A16" s="40">
        <v>9</v>
      </c>
      <c r="B16" s="424" t="s">
        <v>297</v>
      </c>
      <c r="C16" s="425" t="s">
        <v>298</v>
      </c>
      <c r="D16" s="426"/>
      <c r="E16" s="427">
        <v>209</v>
      </c>
      <c r="F16" s="427">
        <v>47</v>
      </c>
      <c r="G16" s="427">
        <v>100</v>
      </c>
      <c r="H16" s="427">
        <v>100</v>
      </c>
      <c r="I16" s="427">
        <v>0</v>
      </c>
      <c r="J16" s="427">
        <v>300</v>
      </c>
      <c r="K16" s="250">
        <v>0</v>
      </c>
      <c r="L16" s="427">
        <v>300</v>
      </c>
      <c r="M16" s="427">
        <v>300</v>
      </c>
    </row>
    <row r="17" spans="1:14" ht="15" customHeight="1" thickBot="1">
      <c r="A17" s="41">
        <f>SUM(A16+1)</f>
        <v>10</v>
      </c>
      <c r="B17" s="319"/>
      <c r="C17" s="321" t="s">
        <v>140</v>
      </c>
      <c r="D17" s="322" t="s">
        <v>68</v>
      </c>
      <c r="E17" s="215">
        <v>209</v>
      </c>
      <c r="F17" s="215">
        <v>47</v>
      </c>
      <c r="G17" s="215">
        <v>100</v>
      </c>
      <c r="H17" s="215">
        <v>100</v>
      </c>
      <c r="I17" s="215">
        <v>0</v>
      </c>
      <c r="J17" s="215">
        <v>300</v>
      </c>
      <c r="K17" s="218">
        <v>0</v>
      </c>
      <c r="L17" s="215">
        <v>300</v>
      </c>
      <c r="M17" s="215">
        <v>300</v>
      </c>
      <c r="N17" s="162"/>
    </row>
    <row r="18" ht="15" customHeight="1"/>
    <row r="19" ht="15" customHeight="1"/>
    <row r="20" spans="1:9" ht="15" customHeight="1" thickBot="1">
      <c r="A20" s="57"/>
      <c r="B20" s="23"/>
      <c r="C20" s="18"/>
      <c r="D20" s="25"/>
      <c r="F20" s="163"/>
      <c r="G20" s="20"/>
      <c r="I20" s="115"/>
    </row>
    <row r="21" spans="1:13" ht="15" customHeight="1" thickBot="1">
      <c r="A21" s="650"/>
      <c r="B21" s="651"/>
      <c r="C21" s="651"/>
      <c r="D21" s="651"/>
      <c r="E21" s="652" t="s">
        <v>126</v>
      </c>
      <c r="F21" s="652" t="s">
        <v>126</v>
      </c>
      <c r="G21" s="652" t="s">
        <v>136</v>
      </c>
      <c r="H21" s="652" t="s">
        <v>137</v>
      </c>
      <c r="I21" s="652" t="s">
        <v>125</v>
      </c>
      <c r="J21" s="643" t="s">
        <v>125</v>
      </c>
      <c r="K21" s="654" t="s">
        <v>125</v>
      </c>
      <c r="L21" s="643" t="s">
        <v>329</v>
      </c>
      <c r="M21" s="643" t="s">
        <v>329</v>
      </c>
    </row>
    <row r="22" spans="1:13" ht="15" customHeight="1">
      <c r="A22" s="414"/>
      <c r="B22" s="645" t="s">
        <v>21</v>
      </c>
      <c r="C22" s="645"/>
      <c r="D22" s="645"/>
      <c r="E22" s="653"/>
      <c r="F22" s="653"/>
      <c r="G22" s="653"/>
      <c r="H22" s="653"/>
      <c r="I22" s="653"/>
      <c r="J22" s="644"/>
      <c r="K22" s="655"/>
      <c r="L22" s="644"/>
      <c r="M22" s="644"/>
    </row>
    <row r="23" spans="1:13" ht="15" customHeight="1">
      <c r="A23" s="415"/>
      <c r="B23" s="416" t="s">
        <v>19</v>
      </c>
      <c r="C23" s="646" t="s">
        <v>20</v>
      </c>
      <c r="D23" s="656" t="s">
        <v>138</v>
      </c>
      <c r="E23" s="653"/>
      <c r="F23" s="653"/>
      <c r="G23" s="653"/>
      <c r="H23" s="653"/>
      <c r="I23" s="653"/>
      <c r="J23" s="644"/>
      <c r="K23" s="655"/>
      <c r="L23" s="644"/>
      <c r="M23" s="644"/>
    </row>
    <row r="24" spans="1:13" ht="15" customHeight="1" thickBot="1">
      <c r="A24" s="417"/>
      <c r="B24" s="418" t="s">
        <v>96</v>
      </c>
      <c r="C24" s="647"/>
      <c r="D24" s="657"/>
      <c r="E24" s="419">
        <v>2013</v>
      </c>
      <c r="F24" s="419">
        <v>2014</v>
      </c>
      <c r="G24" s="419">
        <v>2015</v>
      </c>
      <c r="H24" s="419">
        <v>2015</v>
      </c>
      <c r="I24" s="419">
        <v>2016</v>
      </c>
      <c r="J24" s="420">
        <v>2018</v>
      </c>
      <c r="K24" s="237">
        <v>2018</v>
      </c>
      <c r="L24" s="420" t="s">
        <v>340</v>
      </c>
      <c r="M24" s="420" t="s">
        <v>341</v>
      </c>
    </row>
    <row r="25" spans="1:13" ht="15" customHeight="1" thickTop="1">
      <c r="A25" s="40">
        <v>1</v>
      </c>
      <c r="B25" s="482" t="s">
        <v>148</v>
      </c>
      <c r="C25" s="483"/>
      <c r="D25" s="481"/>
      <c r="E25" s="484">
        <f>SUM(E26)</f>
        <v>0</v>
      </c>
      <c r="F25" s="484">
        <f aca="true" t="shared" si="0" ref="F25:M26">SUM(F26)</f>
        <v>28645</v>
      </c>
      <c r="G25" s="484">
        <f t="shared" si="0"/>
        <v>0</v>
      </c>
      <c r="H25" s="484">
        <f t="shared" si="0"/>
        <v>0</v>
      </c>
      <c r="I25" s="484">
        <f t="shared" si="0"/>
        <v>0</v>
      </c>
      <c r="J25" s="484">
        <f t="shared" si="0"/>
        <v>0</v>
      </c>
      <c r="K25" s="249">
        <f t="shared" si="0"/>
        <v>0</v>
      </c>
      <c r="L25" s="484">
        <f t="shared" si="0"/>
        <v>6000</v>
      </c>
      <c r="M25" s="484">
        <f t="shared" si="0"/>
        <v>6000</v>
      </c>
    </row>
    <row r="26" spans="1:13" ht="15" customHeight="1">
      <c r="A26" s="40">
        <f>A25+1</f>
        <v>2</v>
      </c>
      <c r="B26" s="424" t="s">
        <v>247</v>
      </c>
      <c r="C26" s="425" t="s">
        <v>299</v>
      </c>
      <c r="D26" s="426"/>
      <c r="E26" s="427">
        <f>SUM(E27)</f>
        <v>0</v>
      </c>
      <c r="F26" s="427">
        <f t="shared" si="0"/>
        <v>28645</v>
      </c>
      <c r="G26" s="427">
        <f t="shared" si="0"/>
        <v>0</v>
      </c>
      <c r="H26" s="427">
        <f t="shared" si="0"/>
        <v>0</v>
      </c>
      <c r="I26" s="427">
        <f t="shared" si="0"/>
        <v>0</v>
      </c>
      <c r="J26" s="427">
        <f t="shared" si="0"/>
        <v>0</v>
      </c>
      <c r="K26" s="250">
        <f t="shared" si="0"/>
        <v>0</v>
      </c>
      <c r="L26" s="427">
        <f t="shared" si="0"/>
        <v>6000</v>
      </c>
      <c r="M26" s="427">
        <f t="shared" si="0"/>
        <v>6000</v>
      </c>
    </row>
    <row r="27" spans="1:13" ht="15" customHeight="1" thickBot="1">
      <c r="A27" s="41">
        <f>SUM(A26+1)</f>
        <v>3</v>
      </c>
      <c r="B27" s="319"/>
      <c r="C27" s="315" t="s">
        <v>151</v>
      </c>
      <c r="D27" s="320" t="s">
        <v>335</v>
      </c>
      <c r="E27" s="215">
        <v>0</v>
      </c>
      <c r="F27" s="215">
        <v>28645</v>
      </c>
      <c r="G27" s="215">
        <v>0</v>
      </c>
      <c r="H27" s="215">
        <v>0</v>
      </c>
      <c r="I27" s="215">
        <v>0</v>
      </c>
      <c r="J27" s="215">
        <v>0</v>
      </c>
      <c r="K27" s="218">
        <v>0</v>
      </c>
      <c r="L27" s="215">
        <v>6000</v>
      </c>
      <c r="M27" s="215">
        <v>6000</v>
      </c>
    </row>
    <row r="61" spans="1:13" s="58" customFormat="1" ht="12.75">
      <c r="A61" s="14"/>
      <c r="B61"/>
      <c r="C61"/>
      <c r="D61"/>
      <c r="E61"/>
      <c r="F61"/>
      <c r="G61"/>
      <c r="H61"/>
      <c r="I61"/>
      <c r="J61"/>
      <c r="K61"/>
      <c r="L61"/>
      <c r="M61"/>
    </row>
    <row r="62" spans="1:13" s="58" customFormat="1" ht="12.75">
      <c r="A62" s="14"/>
      <c r="B62"/>
      <c r="C62"/>
      <c r="D62"/>
      <c r="E62"/>
      <c r="F62"/>
      <c r="G62"/>
      <c r="H62"/>
      <c r="I62"/>
      <c r="J62"/>
      <c r="K62"/>
      <c r="L62"/>
      <c r="M62"/>
    </row>
    <row r="63" spans="1:13" s="58" customFormat="1" ht="12.75">
      <c r="A63" s="14"/>
      <c r="B63"/>
      <c r="C63"/>
      <c r="D63"/>
      <c r="E63"/>
      <c r="F63"/>
      <c r="G63"/>
      <c r="H63"/>
      <c r="I63"/>
      <c r="J63"/>
      <c r="K63"/>
      <c r="L63"/>
      <c r="M63"/>
    </row>
    <row r="64" ht="12.75" hidden="1"/>
    <row r="65" ht="6" customHeight="1" hidden="1" thickBot="1"/>
    <row r="66" ht="13.5" customHeight="1" hidden="1" thickBot="1"/>
    <row r="67" ht="18.75" customHeight="1" hidden="1"/>
    <row r="68" ht="12.75" customHeight="1" hidden="1"/>
    <row r="69" ht="12.75" customHeight="1" hidden="1"/>
    <row r="70" ht="13.5" customHeight="1" hidden="1" thickBot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8" ht="12.75" hidden="1"/>
    <row r="109" ht="12.75" hidden="1"/>
    <row r="110" ht="6" customHeight="1" hidden="1" thickBot="1"/>
    <row r="111" ht="13.5" customHeight="1" hidden="1" thickBot="1"/>
    <row r="112" ht="18.75" customHeight="1" hidden="1"/>
    <row r="113" ht="12.75" customHeight="1" hidden="1"/>
    <row r="114" ht="12.75" customHeight="1" hidden="1"/>
    <row r="115" ht="13.5" customHeight="1" hidden="1" thickBot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spans="1:13" s="58" customFormat="1" ht="12.75">
      <c r="A147" s="14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s="58" customFormat="1" ht="12.75">
      <c r="A148" s="14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s="58" customFormat="1" ht="12.75">
      <c r="A149" s="14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s="58" customFormat="1" ht="6" customHeight="1">
      <c r="A150" s="14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s="58" customFormat="1" ht="18.75" customHeight="1">
      <c r="A151" s="14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s="58" customFormat="1" ht="13.5" customHeight="1">
      <c r="A152" s="14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s="58" customFormat="1" ht="13.5" customHeight="1">
      <c r="A153" s="14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s="58" customFormat="1" ht="13.5" customHeight="1">
      <c r="A154" s="14"/>
      <c r="B154"/>
      <c r="C154"/>
      <c r="D154"/>
      <c r="E154"/>
      <c r="F154"/>
      <c r="G154"/>
      <c r="H154"/>
      <c r="I154"/>
      <c r="J154"/>
      <c r="K154"/>
      <c r="L154"/>
      <c r="M154"/>
    </row>
    <row r="155" ht="12.75" hidden="1"/>
    <row r="156" ht="6" customHeight="1" hidden="1" thickBot="1"/>
    <row r="157" ht="13.5" customHeight="1" hidden="1" thickBot="1"/>
    <row r="158" ht="15.75" customHeight="1" hidden="1"/>
    <row r="159" ht="12.75" customHeight="1" hidden="1"/>
    <row r="160" ht="12.75" customHeight="1" hidden="1"/>
    <row r="161" ht="9.75" customHeight="1" hidden="1" thickBot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spans="1:13" s="58" customFormat="1" ht="12.75">
      <c r="A200" s="14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s="58" customFormat="1" ht="12.75">
      <c r="A201" s="14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s="58" customFormat="1" ht="12.75" hidden="1">
      <c r="A202" s="14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s="58" customFormat="1" ht="2.25" customHeight="1" hidden="1" thickBot="1">
      <c r="A203" s="14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s="58" customFormat="1" ht="13.5" customHeight="1" hidden="1" thickBot="1">
      <c r="A204" s="1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s="58" customFormat="1" ht="15" customHeight="1" hidden="1">
      <c r="A205" s="14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s="58" customFormat="1" ht="12.75" customHeight="1" hidden="1">
      <c r="A206" s="14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s="58" customFormat="1" ht="12.75" customHeight="1" hidden="1">
      <c r="A207" s="14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s="58" customFormat="1" ht="13.5" customHeight="1" hidden="1" thickBot="1">
      <c r="A208" s="14"/>
      <c r="B208"/>
      <c r="C208"/>
      <c r="D208"/>
      <c r="E208"/>
      <c r="F208"/>
      <c r="G208"/>
      <c r="H208"/>
      <c r="I208"/>
      <c r="J208"/>
      <c r="K208"/>
      <c r="L208"/>
      <c r="M208"/>
    </row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spans="1:13" s="58" customFormat="1" ht="12.75">
      <c r="A238" s="14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s="58" customFormat="1" ht="12.75">
      <c r="A239" s="14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s="58" customFormat="1" ht="12.75">
      <c r="A240" s="14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s="58" customFormat="1" ht="12.75">
      <c r="A241" s="14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s="58" customFormat="1" ht="12.75">
      <c r="A242" s="14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s="58" customFormat="1" ht="12.75">
      <c r="A243" s="14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s="58" customFormat="1" ht="12.75">
      <c r="A244" s="1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s="58" customFormat="1" ht="12.75">
      <c r="A245" s="14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s="58" customFormat="1" ht="12.75">
      <c r="A246" s="14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s="58" customFormat="1" ht="12.75">
      <c r="A247" s="14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s="58" customFormat="1" ht="13.5" customHeight="1">
      <c r="A248" s="14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s="58" customFormat="1" ht="15" customHeight="1">
      <c r="A249" s="14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s="58" customFormat="1" ht="11.25" customHeight="1" hidden="1">
      <c r="A250" s="14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s="58" customFormat="1" ht="15" customHeight="1" hidden="1">
      <c r="A251" s="14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s="58" customFormat="1" ht="7.5" customHeight="1" hidden="1" thickBot="1">
      <c r="A252" s="14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s="58" customFormat="1" ht="13.5" customHeight="1" hidden="1" thickBot="1">
      <c r="A253" s="14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s="58" customFormat="1" ht="15" customHeight="1" hidden="1">
      <c r="A254" s="1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s="58" customFormat="1" ht="12.75" customHeight="1" hidden="1">
      <c r="A255" s="14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s="58" customFormat="1" ht="12.75" customHeight="1" hidden="1">
      <c r="A256" s="14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s="58" customFormat="1" ht="8.25" customHeight="1" hidden="1" thickBot="1">
      <c r="A257" s="14"/>
      <c r="B257"/>
      <c r="C257"/>
      <c r="D257"/>
      <c r="E257"/>
      <c r="F257"/>
      <c r="G257"/>
      <c r="H257"/>
      <c r="I257"/>
      <c r="J257"/>
      <c r="K257"/>
      <c r="L257"/>
      <c r="M257"/>
    </row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spans="1:13" s="58" customFormat="1" ht="12.75">
      <c r="A285" s="14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s="58" customFormat="1" ht="12.75">
      <c r="A286" s="14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s="58" customFormat="1" ht="12.75">
      <c r="A287" s="14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s="58" customFormat="1" ht="12.75">
      <c r="A288" s="14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s="58" customFormat="1" ht="12.75">
      <c r="A289" s="14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s="58" customFormat="1" ht="12.75">
      <c r="A290" s="14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s="58" customFormat="1" ht="12.75">
      <c r="A291" s="14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s="58" customFormat="1" ht="12.75">
      <c r="A292" s="14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s="58" customFormat="1" ht="12.75">
      <c r="A293" s="14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s="58" customFormat="1" ht="12.75">
      <c r="A294" s="1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s="58" customFormat="1" ht="12.75">
      <c r="A295" s="14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s="58" customFormat="1" ht="12.75">
      <c r="A296" s="14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s="58" customFormat="1" ht="2.25" customHeight="1" hidden="1">
      <c r="A297" s="14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s="58" customFormat="1" ht="12.75" hidden="1">
      <c r="A298" s="14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s="58" customFormat="1" ht="2.25" customHeight="1" hidden="1" thickBot="1">
      <c r="A299" s="14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s="58" customFormat="1" ht="13.5" customHeight="1" hidden="1" thickBot="1">
      <c r="A300" s="14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s="58" customFormat="1" ht="15" customHeight="1" hidden="1">
      <c r="A301" s="14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s="58" customFormat="1" ht="12.75" customHeight="1" hidden="1">
      <c r="A302" s="14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s="58" customFormat="1" ht="12.75" customHeight="1" hidden="1">
      <c r="A303" s="14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s="58" customFormat="1" ht="13.5" customHeight="1" hidden="1" thickBot="1">
      <c r="A304" s="14"/>
      <c r="B304"/>
      <c r="C304"/>
      <c r="D304"/>
      <c r="E304"/>
      <c r="F304"/>
      <c r="G304"/>
      <c r="H304"/>
      <c r="I304"/>
      <c r="J304"/>
      <c r="K304"/>
      <c r="L304"/>
      <c r="M304"/>
    </row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spans="1:13" s="58" customFormat="1" ht="12.75" hidden="1">
      <c r="A345" s="14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s="58" customFormat="1" ht="12.75" hidden="1">
      <c r="A346" s="14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s="58" customFormat="1" ht="2.25" customHeight="1" hidden="1" thickBot="1">
      <c r="A347" s="14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s="58" customFormat="1" ht="13.5" customHeight="1" hidden="1" thickBot="1">
      <c r="A348" s="14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s="58" customFormat="1" ht="15" customHeight="1" hidden="1">
      <c r="A349" s="14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s="58" customFormat="1" ht="12.75" customHeight="1" hidden="1">
      <c r="A350" s="14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s="58" customFormat="1" ht="12.75" customHeight="1" hidden="1">
      <c r="A351" s="14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s="58" customFormat="1" ht="13.5" customHeight="1" hidden="1" thickBot="1">
      <c r="A352" s="14"/>
      <c r="B352"/>
      <c r="C352"/>
      <c r="D352"/>
      <c r="E352"/>
      <c r="F352"/>
      <c r="G352"/>
      <c r="H352"/>
      <c r="I352"/>
      <c r="J352"/>
      <c r="K352"/>
      <c r="L352"/>
      <c r="M352"/>
    </row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</sheetData>
  <sheetProtection/>
  <mergeCells count="26">
    <mergeCell ref="M4:M6"/>
    <mergeCell ref="M21:M23"/>
    <mergeCell ref="L4:L6"/>
    <mergeCell ref="L21:L23"/>
    <mergeCell ref="C23:C24"/>
    <mergeCell ref="D23:D24"/>
    <mergeCell ref="A21:D21"/>
    <mergeCell ref="E21:E23"/>
    <mergeCell ref="F21:F23"/>
    <mergeCell ref="D6:D7"/>
    <mergeCell ref="A4:D4"/>
    <mergeCell ref="E4:E6"/>
    <mergeCell ref="F4:F6"/>
    <mergeCell ref="C6:C7"/>
    <mergeCell ref="G4:G6"/>
    <mergeCell ref="H21:H23"/>
    <mergeCell ref="H4:H6"/>
    <mergeCell ref="G21:G23"/>
    <mergeCell ref="B5:D5"/>
    <mergeCell ref="B22:D22"/>
    <mergeCell ref="I21:I23"/>
    <mergeCell ref="J4:J6"/>
    <mergeCell ref="K4:K6"/>
    <mergeCell ref="J21:J23"/>
    <mergeCell ref="K21:K23"/>
    <mergeCell ref="I4:I6"/>
  </mergeCells>
  <printOptions/>
  <pageMargins left="0.2755905511811024" right="0.2362204724409449" top="0.5905511811023623" bottom="0.4724409448818898" header="0.5118110236220472" footer="0.5118110236220472"/>
  <pageSetup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6"/>
  <sheetViews>
    <sheetView zoomScale="88" zoomScaleNormal="88" zoomScalePageLayoutView="0" workbookViewId="0" topLeftCell="A1">
      <selection activeCell="I25" sqref="I25"/>
    </sheetView>
  </sheetViews>
  <sheetFormatPr defaultColWidth="9.140625" defaultRowHeight="12.75"/>
  <cols>
    <col min="1" max="1" width="3.8515625" style="14" customWidth="1"/>
    <col min="2" max="2" width="3.7109375" style="13" customWidth="1"/>
    <col min="3" max="3" width="7.28125" style="0" customWidth="1"/>
    <col min="4" max="4" width="2.28125" style="0" customWidth="1"/>
    <col min="5" max="5" width="38.00390625" style="0" customWidth="1"/>
    <col min="6" max="6" width="4.7109375" style="0" customWidth="1"/>
    <col min="7" max="7" width="4.8515625" style="0" customWidth="1"/>
    <col min="8" max="8" width="7.7109375" style="0" customWidth="1"/>
    <col min="9" max="9" width="6.57421875" style="0" customWidth="1"/>
    <col min="10" max="10" width="7.57421875" style="0" customWidth="1"/>
    <col min="11" max="11" width="0.71875" style="116" customWidth="1"/>
    <col min="12" max="12" width="4.140625" style="0" customWidth="1"/>
    <col min="13" max="13" width="4.57421875" style="0" customWidth="1"/>
    <col min="14" max="14" width="4.421875" style="0" customWidth="1"/>
    <col min="15" max="16" width="7.57421875" style="0" customWidth="1"/>
    <col min="17" max="17" width="0.71875" style="116" customWidth="1"/>
    <col min="18" max="18" width="9.57421875" style="0" customWidth="1"/>
  </cols>
  <sheetData>
    <row r="1" spans="10:18" ht="12.75">
      <c r="J1" s="153"/>
      <c r="R1" s="19"/>
    </row>
    <row r="2" spans="10:18" ht="2.25" customHeight="1">
      <c r="J2" s="153"/>
      <c r="R2" s="19"/>
    </row>
    <row r="3" spans="2:18" ht="18.75">
      <c r="B3" s="155" t="s">
        <v>7</v>
      </c>
      <c r="R3" s="19"/>
    </row>
    <row r="4" ht="13.5" thickBot="1"/>
    <row r="5" spans="1:18" ht="13.5" customHeight="1" thickBot="1">
      <c r="A5" s="684" t="s">
        <v>122</v>
      </c>
      <c r="B5" s="685"/>
      <c r="C5" s="685"/>
      <c r="D5" s="685"/>
      <c r="E5" s="685"/>
      <c r="F5" s="685"/>
      <c r="G5" s="685"/>
      <c r="H5" s="685"/>
      <c r="I5" s="685"/>
      <c r="J5" s="685"/>
      <c r="K5" s="686"/>
      <c r="L5" s="687"/>
      <c r="M5" s="688"/>
      <c r="N5" s="688"/>
      <c r="O5" s="688"/>
      <c r="P5" s="689"/>
      <c r="Q5" s="126"/>
      <c r="R5" s="669" t="s">
        <v>122</v>
      </c>
    </row>
    <row r="6" spans="1:18" ht="18.75" customHeight="1">
      <c r="A6" s="75"/>
      <c r="B6" s="76"/>
      <c r="C6" s="77"/>
      <c r="D6" s="78"/>
      <c r="E6" s="79"/>
      <c r="F6" s="676" t="s">
        <v>22</v>
      </c>
      <c r="G6" s="677"/>
      <c r="H6" s="677"/>
      <c r="I6" s="677"/>
      <c r="J6" s="678"/>
      <c r="K6" s="129"/>
      <c r="L6" s="690" t="s">
        <v>21</v>
      </c>
      <c r="M6" s="691"/>
      <c r="N6" s="691"/>
      <c r="O6" s="691"/>
      <c r="P6" s="692"/>
      <c r="Q6" s="129"/>
      <c r="R6" s="670"/>
    </row>
    <row r="7" spans="1:18" ht="12.75">
      <c r="A7" s="80"/>
      <c r="B7" s="81" t="s">
        <v>97</v>
      </c>
      <c r="C7" s="82" t="s">
        <v>19</v>
      </c>
      <c r="D7" s="136"/>
      <c r="E7" s="135"/>
      <c r="F7" s="131" t="s">
        <v>20</v>
      </c>
      <c r="G7" s="132"/>
      <c r="H7" s="132"/>
      <c r="I7" s="132"/>
      <c r="J7" s="133"/>
      <c r="K7" s="17"/>
      <c r="L7" s="693"/>
      <c r="M7" s="694"/>
      <c r="N7" s="694"/>
      <c r="O7" s="694"/>
      <c r="P7" s="695"/>
      <c r="Q7" s="17"/>
      <c r="R7" s="670"/>
    </row>
    <row r="8" spans="1:18" ht="12.75">
      <c r="A8" s="83"/>
      <c r="B8" s="84" t="s">
        <v>98</v>
      </c>
      <c r="C8" s="85" t="s">
        <v>96</v>
      </c>
      <c r="D8" s="86"/>
      <c r="E8" s="87" t="s">
        <v>10</v>
      </c>
      <c r="F8" s="679">
        <v>610</v>
      </c>
      <c r="G8" s="681">
        <v>620</v>
      </c>
      <c r="H8" s="681">
        <v>630</v>
      </c>
      <c r="I8" s="681">
        <v>640</v>
      </c>
      <c r="J8" s="672" t="s">
        <v>6</v>
      </c>
      <c r="K8" s="130"/>
      <c r="L8" s="674">
        <v>711</v>
      </c>
      <c r="M8" s="681">
        <v>714</v>
      </c>
      <c r="N8" s="681">
        <v>716</v>
      </c>
      <c r="O8" s="683">
        <v>717</v>
      </c>
      <c r="P8" s="672" t="s">
        <v>6</v>
      </c>
      <c r="Q8" s="130"/>
      <c r="R8" s="670"/>
    </row>
    <row r="9" spans="1:18" ht="13.5" thickBot="1">
      <c r="A9" s="88"/>
      <c r="B9" s="89"/>
      <c r="C9" s="90"/>
      <c r="D9" s="91"/>
      <c r="E9" s="92"/>
      <c r="F9" s="680"/>
      <c r="G9" s="682"/>
      <c r="H9" s="682"/>
      <c r="I9" s="682"/>
      <c r="J9" s="673"/>
      <c r="K9" s="130"/>
      <c r="L9" s="675"/>
      <c r="M9" s="682"/>
      <c r="N9" s="682"/>
      <c r="O9" s="682"/>
      <c r="P9" s="673"/>
      <c r="Q9" s="130"/>
      <c r="R9" s="671"/>
    </row>
    <row r="10" spans="1:18" ht="16.5" thickBot="1" thickTop="1">
      <c r="A10" s="39">
        <v>1</v>
      </c>
      <c r="B10" s="122" t="s">
        <v>8</v>
      </c>
      <c r="C10" s="59"/>
      <c r="D10" s="60"/>
      <c r="E10" s="61"/>
      <c r="F10" s="123">
        <f>F12+F24+F26</f>
        <v>0</v>
      </c>
      <c r="G10" s="123">
        <f>G12+G24+G26</f>
        <v>0</v>
      </c>
      <c r="H10" s="123">
        <f>H12+H24+H26</f>
        <v>0</v>
      </c>
      <c r="I10" s="123">
        <f>I12+I24+I26</f>
        <v>0</v>
      </c>
      <c r="J10" s="150">
        <f>SUM(F10:I10)</f>
        <v>0</v>
      </c>
      <c r="K10" s="138"/>
      <c r="L10" s="139">
        <f>L12+L24+L26</f>
        <v>0</v>
      </c>
      <c r="M10" s="124">
        <f>M12+M24+M26</f>
        <v>0</v>
      </c>
      <c r="N10" s="124">
        <f>N12+N24+N26</f>
        <v>0</v>
      </c>
      <c r="O10" s="124">
        <f>O12+O24+O26</f>
        <v>0</v>
      </c>
      <c r="P10" s="150">
        <f>SUM(L10:O10)</f>
        <v>0</v>
      </c>
      <c r="Q10" s="138"/>
      <c r="R10" s="62">
        <f>J10+P10</f>
        <v>0</v>
      </c>
    </row>
    <row r="11" spans="1:18" ht="13.5" thickTop="1">
      <c r="A11" s="39">
        <f>A10+1</f>
        <v>2</v>
      </c>
      <c r="B11" s="106">
        <v>1</v>
      </c>
      <c r="C11" s="107" t="s">
        <v>101</v>
      </c>
      <c r="D11" s="108"/>
      <c r="E11" s="109"/>
      <c r="F11" s="110"/>
      <c r="G11" s="111"/>
      <c r="H11" s="111"/>
      <c r="I11" s="111"/>
      <c r="J11" s="147"/>
      <c r="K11" s="113"/>
      <c r="L11" s="134"/>
      <c r="M11" s="111"/>
      <c r="N11" s="111"/>
      <c r="O11" s="111"/>
      <c r="P11" s="147"/>
      <c r="Q11" s="113"/>
      <c r="R11" s="112"/>
    </row>
    <row r="12" spans="1:18" ht="12.75">
      <c r="A12" s="39">
        <f>A11+1</f>
        <v>3</v>
      </c>
      <c r="B12" s="93"/>
      <c r="C12" s="94" t="s">
        <v>102</v>
      </c>
      <c r="D12" s="95"/>
      <c r="E12" s="96"/>
      <c r="F12" s="98"/>
      <c r="G12" s="98"/>
      <c r="H12" s="98">
        <f>H13+H15</f>
        <v>0</v>
      </c>
      <c r="I12" s="98">
        <f>I13+I15</f>
        <v>0</v>
      </c>
      <c r="J12" s="145">
        <f aca="true" t="shared" si="0" ref="J12:J26">SUM(F12:I12)</f>
        <v>0</v>
      </c>
      <c r="K12" s="120"/>
      <c r="L12" s="97"/>
      <c r="M12" s="99"/>
      <c r="N12" s="99"/>
      <c r="O12" s="99"/>
      <c r="P12" s="145">
        <f>SUM(L12:O12)</f>
        <v>0</v>
      </c>
      <c r="Q12" s="120"/>
      <c r="R12" s="105">
        <f aca="true" t="shared" si="1" ref="R12:R26">J12+P12</f>
        <v>0</v>
      </c>
    </row>
    <row r="13" spans="1:18" ht="12.75">
      <c r="A13" s="39">
        <f>A12+1</f>
        <v>4</v>
      </c>
      <c r="B13" s="35"/>
      <c r="C13" s="42" t="s">
        <v>99</v>
      </c>
      <c r="D13" s="43" t="s">
        <v>18</v>
      </c>
      <c r="E13" s="50"/>
      <c r="F13" s="53"/>
      <c r="G13" s="52"/>
      <c r="H13" s="56">
        <f>SUM(H14:H14)</f>
        <v>0</v>
      </c>
      <c r="I13" s="52"/>
      <c r="J13" s="148">
        <f t="shared" si="0"/>
        <v>0</v>
      </c>
      <c r="K13" s="127"/>
      <c r="L13" s="51"/>
      <c r="M13" s="52"/>
      <c r="N13" s="52"/>
      <c r="O13" s="56"/>
      <c r="P13" s="142">
        <f aca="true" t="shared" si="2" ref="P13:P26">SUM(L13:O13)</f>
        <v>0</v>
      </c>
      <c r="Q13" s="128"/>
      <c r="R13" s="63">
        <f t="shared" si="1"/>
        <v>0</v>
      </c>
    </row>
    <row r="14" spans="1:18" ht="12.75">
      <c r="A14" s="39">
        <f aca="true" t="shared" si="3" ref="A14:A24">A13+1</f>
        <v>5</v>
      </c>
      <c r="B14" s="35"/>
      <c r="C14" s="11"/>
      <c r="D14" s="16" t="s">
        <v>11</v>
      </c>
      <c r="E14" s="47" t="s">
        <v>116</v>
      </c>
      <c r="F14" s="15"/>
      <c r="G14" s="6"/>
      <c r="H14" s="4"/>
      <c r="I14" s="6"/>
      <c r="J14" s="143">
        <f t="shared" si="0"/>
        <v>0</v>
      </c>
      <c r="K14" s="64"/>
      <c r="L14" s="12"/>
      <c r="M14" s="6"/>
      <c r="N14" s="6"/>
      <c r="O14" s="6"/>
      <c r="P14" s="143">
        <f t="shared" si="2"/>
        <v>0</v>
      </c>
      <c r="Q14" s="64"/>
      <c r="R14" s="55">
        <f t="shared" si="1"/>
        <v>0</v>
      </c>
    </row>
    <row r="15" spans="1:18" ht="12.75">
      <c r="A15" s="39">
        <f t="shared" si="3"/>
        <v>6</v>
      </c>
      <c r="B15" s="36"/>
      <c r="C15" s="37" t="s">
        <v>14</v>
      </c>
      <c r="D15" s="44" t="s">
        <v>105</v>
      </c>
      <c r="E15" s="45"/>
      <c r="F15" s="65"/>
      <c r="G15" s="66"/>
      <c r="H15" s="117">
        <f>SUM(H16:H23)</f>
        <v>0</v>
      </c>
      <c r="I15" s="117">
        <f>SUM(I16:I23)</f>
        <v>0</v>
      </c>
      <c r="J15" s="149">
        <f t="shared" si="0"/>
        <v>0</v>
      </c>
      <c r="K15" s="127"/>
      <c r="L15" s="141"/>
      <c r="M15" s="67"/>
      <c r="N15" s="66"/>
      <c r="O15" s="114"/>
      <c r="P15" s="152">
        <f t="shared" si="2"/>
        <v>0</v>
      </c>
      <c r="Q15" s="128"/>
      <c r="R15" s="63">
        <f t="shared" si="1"/>
        <v>0</v>
      </c>
    </row>
    <row r="16" spans="1:18" ht="12.75">
      <c r="A16" s="39">
        <f t="shared" si="3"/>
        <v>7</v>
      </c>
      <c r="B16" s="35"/>
      <c r="C16" s="10"/>
      <c r="D16" s="3" t="s">
        <v>11</v>
      </c>
      <c r="E16" s="49" t="s">
        <v>106</v>
      </c>
      <c r="F16" s="15"/>
      <c r="G16" s="6"/>
      <c r="H16" s="4"/>
      <c r="I16" s="6"/>
      <c r="J16" s="143">
        <f t="shared" si="0"/>
        <v>0</v>
      </c>
      <c r="K16" s="64"/>
      <c r="L16" s="137"/>
      <c r="M16" s="9"/>
      <c r="N16" s="8"/>
      <c r="O16" s="8"/>
      <c r="P16" s="146">
        <f t="shared" si="2"/>
        <v>0</v>
      </c>
      <c r="Q16" s="64"/>
      <c r="R16" s="55">
        <f t="shared" si="1"/>
        <v>0</v>
      </c>
    </row>
    <row r="17" spans="1:18" ht="12.75">
      <c r="A17" s="39">
        <f t="shared" si="3"/>
        <v>8</v>
      </c>
      <c r="B17" s="35"/>
      <c r="C17" s="11"/>
      <c r="D17" s="16" t="s">
        <v>12</v>
      </c>
      <c r="E17" s="47" t="s">
        <v>107</v>
      </c>
      <c r="F17" s="48"/>
      <c r="G17" s="7"/>
      <c r="H17" s="5"/>
      <c r="I17" s="7"/>
      <c r="J17" s="143">
        <f t="shared" si="0"/>
        <v>0</v>
      </c>
      <c r="K17" s="64"/>
      <c r="L17" s="137"/>
      <c r="M17" s="9"/>
      <c r="N17" s="8"/>
      <c r="O17" s="8"/>
      <c r="P17" s="146">
        <f t="shared" si="2"/>
        <v>0</v>
      </c>
      <c r="Q17" s="64"/>
      <c r="R17" s="55">
        <f t="shared" si="1"/>
        <v>0</v>
      </c>
    </row>
    <row r="18" spans="1:18" ht="12.75">
      <c r="A18" s="39">
        <f t="shared" si="3"/>
        <v>9</v>
      </c>
      <c r="B18" s="35"/>
      <c r="C18" s="11"/>
      <c r="D18" s="16" t="s">
        <v>13</v>
      </c>
      <c r="E18" s="47" t="s">
        <v>108</v>
      </c>
      <c r="F18" s="48"/>
      <c r="G18" s="7"/>
      <c r="H18" s="5"/>
      <c r="I18" s="7"/>
      <c r="J18" s="143">
        <f t="shared" si="0"/>
        <v>0</v>
      </c>
      <c r="K18" s="64"/>
      <c r="L18" s="137"/>
      <c r="M18" s="9"/>
      <c r="N18" s="8"/>
      <c r="O18" s="8"/>
      <c r="P18" s="146">
        <f t="shared" si="2"/>
        <v>0</v>
      </c>
      <c r="Q18" s="64"/>
      <c r="R18" s="55">
        <f t="shared" si="1"/>
        <v>0</v>
      </c>
    </row>
    <row r="19" spans="1:18" ht="12.75">
      <c r="A19" s="39">
        <f t="shared" si="3"/>
        <v>10</v>
      </c>
      <c r="B19" s="35"/>
      <c r="C19" s="11"/>
      <c r="D19" s="16" t="s">
        <v>15</v>
      </c>
      <c r="E19" s="47" t="s">
        <v>109</v>
      </c>
      <c r="F19" s="48"/>
      <c r="G19" s="7"/>
      <c r="H19" s="5"/>
      <c r="I19" s="7"/>
      <c r="J19" s="143">
        <f t="shared" si="0"/>
        <v>0</v>
      </c>
      <c r="K19" s="64"/>
      <c r="L19" s="137"/>
      <c r="M19" s="9"/>
      <c r="N19" s="8"/>
      <c r="O19" s="8"/>
      <c r="P19" s="146">
        <f t="shared" si="2"/>
        <v>0</v>
      </c>
      <c r="Q19" s="64"/>
      <c r="R19" s="55">
        <f t="shared" si="1"/>
        <v>0</v>
      </c>
    </row>
    <row r="20" spans="1:18" ht="12.75">
      <c r="A20" s="39">
        <f t="shared" si="3"/>
        <v>11</v>
      </c>
      <c r="B20" s="35"/>
      <c r="C20" s="11"/>
      <c r="D20" s="16" t="s">
        <v>16</v>
      </c>
      <c r="E20" s="47" t="s">
        <v>110</v>
      </c>
      <c r="F20" s="48"/>
      <c r="G20" s="7"/>
      <c r="H20" s="5"/>
      <c r="I20" s="7"/>
      <c r="J20" s="143">
        <f t="shared" si="0"/>
        <v>0</v>
      </c>
      <c r="K20" s="64"/>
      <c r="L20" s="137"/>
      <c r="M20" s="9"/>
      <c r="N20" s="8"/>
      <c r="O20" s="8"/>
      <c r="P20" s="146">
        <f t="shared" si="2"/>
        <v>0</v>
      </c>
      <c r="Q20" s="64"/>
      <c r="R20" s="55">
        <f t="shared" si="1"/>
        <v>0</v>
      </c>
    </row>
    <row r="21" spans="1:18" ht="12.75">
      <c r="A21" s="39">
        <f t="shared" si="3"/>
        <v>12</v>
      </c>
      <c r="B21" s="35"/>
      <c r="C21" s="11"/>
      <c r="D21" s="16" t="s">
        <v>112</v>
      </c>
      <c r="E21" s="47" t="s">
        <v>111</v>
      </c>
      <c r="F21" s="15"/>
      <c r="G21" s="6"/>
      <c r="H21" s="4"/>
      <c r="I21" s="6"/>
      <c r="J21" s="143">
        <f t="shared" si="0"/>
        <v>0</v>
      </c>
      <c r="K21" s="64"/>
      <c r="L21" s="12"/>
      <c r="M21" s="6"/>
      <c r="N21" s="6"/>
      <c r="O21" s="6"/>
      <c r="P21" s="146">
        <f t="shared" si="2"/>
        <v>0</v>
      </c>
      <c r="Q21" s="64"/>
      <c r="R21" s="55">
        <f t="shared" si="1"/>
        <v>0</v>
      </c>
    </row>
    <row r="22" spans="1:18" ht="12.75">
      <c r="A22" s="39">
        <f t="shared" si="3"/>
        <v>13</v>
      </c>
      <c r="B22" s="35"/>
      <c r="C22" s="11"/>
      <c r="D22" s="16" t="s">
        <v>114</v>
      </c>
      <c r="E22" s="47" t="s">
        <v>113</v>
      </c>
      <c r="F22" s="15"/>
      <c r="G22" s="6"/>
      <c r="H22" s="4"/>
      <c r="I22" s="6"/>
      <c r="J22" s="143">
        <f t="shared" si="0"/>
        <v>0</v>
      </c>
      <c r="K22" s="64"/>
      <c r="L22" s="12"/>
      <c r="M22" s="6"/>
      <c r="N22" s="6"/>
      <c r="O22" s="6"/>
      <c r="P22" s="143">
        <f t="shared" si="2"/>
        <v>0</v>
      </c>
      <c r="Q22" s="64"/>
      <c r="R22" s="55">
        <f t="shared" si="1"/>
        <v>0</v>
      </c>
    </row>
    <row r="23" spans="1:18" ht="12.75">
      <c r="A23" s="39">
        <f t="shared" si="3"/>
        <v>14</v>
      </c>
      <c r="B23" s="35"/>
      <c r="C23" s="11"/>
      <c r="D23" s="16" t="s">
        <v>121</v>
      </c>
      <c r="E23" s="46" t="s">
        <v>115</v>
      </c>
      <c r="F23" s="15"/>
      <c r="G23" s="6"/>
      <c r="H23" s="4"/>
      <c r="I23" s="6"/>
      <c r="J23" s="143">
        <f t="shared" si="0"/>
        <v>0</v>
      </c>
      <c r="K23" s="64"/>
      <c r="L23" s="12"/>
      <c r="M23" s="6"/>
      <c r="N23" s="6"/>
      <c r="O23" s="6"/>
      <c r="P23" s="143">
        <f t="shared" si="2"/>
        <v>0</v>
      </c>
      <c r="Q23" s="64"/>
      <c r="R23" s="55">
        <f t="shared" si="1"/>
        <v>0</v>
      </c>
    </row>
    <row r="24" spans="1:18" ht="12.75">
      <c r="A24" s="39">
        <f t="shared" si="3"/>
        <v>15</v>
      </c>
      <c r="B24" s="68">
        <v>2</v>
      </c>
      <c r="C24" s="69" t="s">
        <v>103</v>
      </c>
      <c r="D24" s="70"/>
      <c r="E24" s="71"/>
      <c r="F24" s="74">
        <f>F25</f>
        <v>0</v>
      </c>
      <c r="G24" s="73">
        <f>G25</f>
        <v>0</v>
      </c>
      <c r="H24" s="73">
        <f>H25</f>
        <v>0</v>
      </c>
      <c r="I24" s="73"/>
      <c r="J24" s="144">
        <f t="shared" si="0"/>
        <v>0</v>
      </c>
      <c r="K24" s="120"/>
      <c r="L24" s="72"/>
      <c r="M24" s="73"/>
      <c r="N24" s="73"/>
      <c r="O24" s="73"/>
      <c r="P24" s="145">
        <f t="shared" si="2"/>
        <v>0</v>
      </c>
      <c r="Q24" s="120"/>
      <c r="R24" s="105">
        <f t="shared" si="1"/>
        <v>0</v>
      </c>
    </row>
    <row r="25" spans="1:18" ht="12.75">
      <c r="A25" s="39">
        <f>A24+1</f>
        <v>16</v>
      </c>
      <c r="B25" s="36"/>
      <c r="C25" s="42" t="s">
        <v>17</v>
      </c>
      <c r="D25" s="43" t="s">
        <v>1</v>
      </c>
      <c r="E25" s="50"/>
      <c r="F25" s="53"/>
      <c r="G25" s="52"/>
      <c r="H25" s="56"/>
      <c r="I25" s="52"/>
      <c r="J25" s="148">
        <f t="shared" si="0"/>
        <v>0</v>
      </c>
      <c r="K25" s="127"/>
      <c r="L25" s="51"/>
      <c r="M25" s="52"/>
      <c r="N25" s="52"/>
      <c r="O25" s="52"/>
      <c r="P25" s="148">
        <f t="shared" si="2"/>
        <v>0</v>
      </c>
      <c r="Q25" s="127"/>
      <c r="R25" s="63">
        <f t="shared" si="1"/>
        <v>0</v>
      </c>
    </row>
    <row r="26" spans="1:18" ht="13.5" thickBot="1">
      <c r="A26" s="54">
        <f>A25+1</f>
        <v>17</v>
      </c>
      <c r="B26" s="100">
        <v>3</v>
      </c>
      <c r="C26" s="101" t="s">
        <v>104</v>
      </c>
      <c r="D26" s="102"/>
      <c r="E26" s="103"/>
      <c r="F26" s="119"/>
      <c r="G26" s="118"/>
      <c r="H26" s="118"/>
      <c r="I26" s="118"/>
      <c r="J26" s="151">
        <f t="shared" si="0"/>
        <v>0</v>
      </c>
      <c r="K26" s="120"/>
      <c r="L26" s="140"/>
      <c r="M26" s="118"/>
      <c r="N26" s="118"/>
      <c r="O26" s="118"/>
      <c r="P26" s="151">
        <f t="shared" si="2"/>
        <v>0</v>
      </c>
      <c r="Q26" s="120"/>
      <c r="R26" s="154">
        <f t="shared" si="1"/>
        <v>0</v>
      </c>
    </row>
  </sheetData>
  <sheetProtection/>
  <mergeCells count="16">
    <mergeCell ref="O8:O9"/>
    <mergeCell ref="M8:M9"/>
    <mergeCell ref="A5:K5"/>
    <mergeCell ref="L5:P5"/>
    <mergeCell ref="L6:P6"/>
    <mergeCell ref="L7:P7"/>
    <mergeCell ref="R5:R9"/>
    <mergeCell ref="J8:J9"/>
    <mergeCell ref="L8:L9"/>
    <mergeCell ref="F6:J6"/>
    <mergeCell ref="F8:F9"/>
    <mergeCell ref="G8:G9"/>
    <mergeCell ref="H8:H9"/>
    <mergeCell ref="I8:I9"/>
    <mergeCell ref="N8:N9"/>
    <mergeCell ref="P8:P9"/>
  </mergeCells>
  <printOptions/>
  <pageMargins left="0.5" right="0.17" top="1" bottom="1" header="0.4921259845" footer="0.4921259845"/>
  <pageSetup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O109"/>
  <sheetViews>
    <sheetView zoomScale="90" zoomScaleNormal="90" zoomScalePageLayoutView="0" workbookViewId="0" topLeftCell="A1">
      <selection activeCell="M2" sqref="M2"/>
    </sheetView>
  </sheetViews>
  <sheetFormatPr defaultColWidth="9.140625" defaultRowHeight="12.75"/>
  <cols>
    <col min="1" max="1" width="5.421875" style="0" customWidth="1"/>
    <col min="2" max="2" width="3.00390625" style="0" customWidth="1"/>
    <col min="3" max="3" width="39.57421875" style="0" customWidth="1"/>
    <col min="4" max="4" width="13.7109375" style="0" hidden="1" customWidth="1"/>
    <col min="5" max="5" width="11.7109375" style="0" hidden="1" customWidth="1"/>
    <col min="6" max="6" width="12.421875" style="0" hidden="1" customWidth="1"/>
    <col min="7" max="7" width="13.421875" style="19" hidden="1" customWidth="1"/>
    <col min="8" max="8" width="12.421875" style="0" hidden="1" customWidth="1"/>
    <col min="9" max="9" width="13.57421875" style="0" customWidth="1"/>
    <col min="10" max="10" width="12.421875" style="19" hidden="1" customWidth="1"/>
    <col min="11" max="12" width="13.57421875" style="0" customWidth="1"/>
  </cols>
  <sheetData>
    <row r="1" ht="9" customHeight="1">
      <c r="B1" s="26"/>
    </row>
    <row r="2" ht="13.5" thickBot="1"/>
    <row r="3" spans="2:14" ht="12.75" customHeight="1">
      <c r="B3" s="696" t="s">
        <v>80</v>
      </c>
      <c r="C3" s="697"/>
      <c r="D3" s="441"/>
      <c r="E3" s="441"/>
      <c r="F3" s="441"/>
      <c r="G3" s="442"/>
      <c r="H3" s="441"/>
      <c r="I3" s="441"/>
      <c r="J3" s="238"/>
      <c r="K3" s="441"/>
      <c r="L3" s="441"/>
      <c r="M3" s="104"/>
      <c r="N3" s="104"/>
    </row>
    <row r="4" spans="2:14" ht="31.5">
      <c r="B4" s="698"/>
      <c r="C4" s="699"/>
      <c r="D4" s="443" t="s">
        <v>126</v>
      </c>
      <c r="E4" s="443" t="s">
        <v>126</v>
      </c>
      <c r="F4" s="443" t="s">
        <v>128</v>
      </c>
      <c r="G4" s="444" t="s">
        <v>129</v>
      </c>
      <c r="H4" s="443" t="s">
        <v>123</v>
      </c>
      <c r="I4" s="443" t="s">
        <v>123</v>
      </c>
      <c r="J4" s="239" t="s">
        <v>123</v>
      </c>
      <c r="K4" s="443" t="s">
        <v>123</v>
      </c>
      <c r="L4" s="443" t="s">
        <v>123</v>
      </c>
      <c r="M4" s="104"/>
      <c r="N4" s="104"/>
    </row>
    <row r="5" spans="2:14" ht="31.5">
      <c r="B5" s="698"/>
      <c r="C5" s="699"/>
      <c r="D5" s="443"/>
      <c r="E5" s="443"/>
      <c r="F5" s="443" t="s">
        <v>123</v>
      </c>
      <c r="G5" s="444" t="s">
        <v>130</v>
      </c>
      <c r="H5" s="443" t="s">
        <v>72</v>
      </c>
      <c r="I5" s="443" t="s">
        <v>72</v>
      </c>
      <c r="J5" s="239" t="s">
        <v>72</v>
      </c>
      <c r="K5" s="443" t="s">
        <v>325</v>
      </c>
      <c r="L5" s="443" t="s">
        <v>325</v>
      </c>
      <c r="M5" s="104"/>
      <c r="N5" s="104"/>
    </row>
    <row r="6" spans="2:14" ht="15.75" customHeight="1" thickBot="1">
      <c r="B6" s="700"/>
      <c r="C6" s="701"/>
      <c r="D6" s="445">
        <v>2013</v>
      </c>
      <c r="E6" s="445">
        <v>2014</v>
      </c>
      <c r="F6" s="445">
        <v>2015</v>
      </c>
      <c r="G6" s="446">
        <f>SUM(E6+1)</f>
        <v>2015</v>
      </c>
      <c r="H6" s="445">
        <v>2016</v>
      </c>
      <c r="I6" s="445">
        <v>2018</v>
      </c>
      <c r="J6" s="240">
        <v>2018</v>
      </c>
      <c r="K6" s="445" t="s">
        <v>340</v>
      </c>
      <c r="L6" s="445" t="s">
        <v>341</v>
      </c>
      <c r="M6" s="104"/>
      <c r="N6" s="104"/>
    </row>
    <row r="7" spans="2:14" ht="15" customHeight="1" thickTop="1">
      <c r="B7" s="447">
        <v>1</v>
      </c>
      <c r="C7" s="448" t="s">
        <v>81</v>
      </c>
      <c r="D7" s="449">
        <v>1193642</v>
      </c>
      <c r="E7" s="449">
        <v>1231631</v>
      </c>
      <c r="F7" s="449">
        <v>1146601</v>
      </c>
      <c r="G7" s="450">
        <v>1220821</v>
      </c>
      <c r="H7" s="449">
        <v>1310974</v>
      </c>
      <c r="I7" s="449">
        <v>1565860</v>
      </c>
      <c r="J7" s="242">
        <v>1341245</v>
      </c>
      <c r="K7" s="449">
        <v>1627146</v>
      </c>
      <c r="L7" s="449">
        <v>1685049</v>
      </c>
      <c r="M7" s="104"/>
      <c r="N7" s="104"/>
    </row>
    <row r="8" spans="2:14" ht="15" customHeight="1">
      <c r="B8" s="451">
        <f>B7+1</f>
        <v>2</v>
      </c>
      <c r="C8" s="452" t="s">
        <v>82</v>
      </c>
      <c r="D8" s="453">
        <f>SUM(D10:D17)</f>
        <v>1157916</v>
      </c>
      <c r="E8" s="453">
        <v>1159403</v>
      </c>
      <c r="F8" s="453">
        <f aca="true" t="shared" si="0" ref="F8:K8">SUM(F10:F17)</f>
        <v>1124331</v>
      </c>
      <c r="G8" s="450">
        <f t="shared" si="0"/>
        <v>1201029</v>
      </c>
      <c r="H8" s="453">
        <f t="shared" si="0"/>
        <v>1285810</v>
      </c>
      <c r="I8" s="453">
        <f t="shared" si="0"/>
        <v>1541860</v>
      </c>
      <c r="J8" s="243">
        <f t="shared" si="0"/>
        <v>1301878</v>
      </c>
      <c r="K8" s="453">
        <f t="shared" si="0"/>
        <v>1575577</v>
      </c>
      <c r="L8" s="453">
        <f>SUM(L10:L17)</f>
        <v>1641509</v>
      </c>
      <c r="M8" s="104"/>
      <c r="N8" s="104"/>
    </row>
    <row r="9" spans="2:14" ht="15" customHeight="1">
      <c r="B9" s="288">
        <f>B8+1</f>
        <v>3</v>
      </c>
      <c r="C9" s="27" t="s">
        <v>95</v>
      </c>
      <c r="D9" s="194"/>
      <c r="E9" s="194"/>
      <c r="F9" s="194"/>
      <c r="G9" s="289"/>
      <c r="H9" s="194"/>
      <c r="I9" s="194"/>
      <c r="J9" s="186"/>
      <c r="K9" s="194"/>
      <c r="L9" s="194"/>
      <c r="M9" s="104"/>
      <c r="N9" s="104"/>
    </row>
    <row r="10" spans="2:14" ht="15" customHeight="1">
      <c r="B10" s="288">
        <f>B9+1</f>
        <v>4</v>
      </c>
      <c r="C10" s="290" t="s">
        <v>177</v>
      </c>
      <c r="D10" s="194">
        <v>171547</v>
      </c>
      <c r="E10" s="194">
        <v>181242</v>
      </c>
      <c r="F10" s="291">
        <v>196714</v>
      </c>
      <c r="G10" s="289">
        <v>197214</v>
      </c>
      <c r="H10" s="291">
        <v>181914</v>
      </c>
      <c r="I10" s="291">
        <v>215138</v>
      </c>
      <c r="J10" s="187">
        <v>199350</v>
      </c>
      <c r="K10" s="291">
        <v>226656</v>
      </c>
      <c r="L10" s="291">
        <v>244906</v>
      </c>
      <c r="M10" s="104"/>
      <c r="N10" s="104"/>
    </row>
    <row r="11" spans="2:12" ht="15" customHeight="1">
      <c r="B11" s="288">
        <f aca="true" t="shared" si="1" ref="B11:B28">B10+1</f>
        <v>5</v>
      </c>
      <c r="C11" s="292" t="s">
        <v>178</v>
      </c>
      <c r="D11" s="194">
        <v>7631</v>
      </c>
      <c r="E11" s="194">
        <v>12658</v>
      </c>
      <c r="F11" s="291">
        <v>7500</v>
      </c>
      <c r="G11" s="289">
        <v>8000</v>
      </c>
      <c r="H11" s="291">
        <v>5000</v>
      </c>
      <c r="I11" s="291">
        <v>5000</v>
      </c>
      <c r="J11" s="187">
        <v>7500</v>
      </c>
      <c r="K11" s="291">
        <v>5000</v>
      </c>
      <c r="L11" s="291">
        <v>11000</v>
      </c>
    </row>
    <row r="12" spans="2:12" ht="15" customHeight="1">
      <c r="B12" s="288">
        <f t="shared" si="1"/>
        <v>6</v>
      </c>
      <c r="C12" s="292" t="s">
        <v>179</v>
      </c>
      <c r="D12" s="194">
        <v>2410</v>
      </c>
      <c r="E12" s="194">
        <v>1391</v>
      </c>
      <c r="F12" s="291">
        <v>4574</v>
      </c>
      <c r="G12" s="289">
        <v>4574</v>
      </c>
      <c r="H12" s="291">
        <v>27500</v>
      </c>
      <c r="I12" s="291">
        <v>13000</v>
      </c>
      <c r="J12" s="187">
        <v>11500</v>
      </c>
      <c r="K12" s="291">
        <v>13880</v>
      </c>
      <c r="L12" s="291">
        <v>11880</v>
      </c>
    </row>
    <row r="13" spans="2:14" ht="15" customHeight="1">
      <c r="B13" s="288">
        <f t="shared" si="1"/>
        <v>7</v>
      </c>
      <c r="C13" s="292" t="s">
        <v>180</v>
      </c>
      <c r="D13" s="194">
        <v>44913</v>
      </c>
      <c r="E13" s="194">
        <v>53212</v>
      </c>
      <c r="F13" s="291">
        <v>55600</v>
      </c>
      <c r="G13" s="289">
        <v>55600</v>
      </c>
      <c r="H13" s="291">
        <v>57500</v>
      </c>
      <c r="I13" s="291">
        <v>66200</v>
      </c>
      <c r="J13" s="187">
        <v>65500</v>
      </c>
      <c r="K13" s="291">
        <v>72200</v>
      </c>
      <c r="L13" s="291">
        <v>77200</v>
      </c>
      <c r="M13" s="104"/>
      <c r="N13" s="104"/>
    </row>
    <row r="14" spans="2:14" ht="15" customHeight="1">
      <c r="B14" s="288">
        <f t="shared" si="1"/>
        <v>8</v>
      </c>
      <c r="C14" s="292" t="s">
        <v>181</v>
      </c>
      <c r="D14" s="291">
        <v>90148</v>
      </c>
      <c r="E14" s="291">
        <v>99278</v>
      </c>
      <c r="F14" s="291">
        <v>115500</v>
      </c>
      <c r="G14" s="289">
        <v>115500</v>
      </c>
      <c r="H14" s="291">
        <v>106500</v>
      </c>
      <c r="I14" s="291">
        <v>142000</v>
      </c>
      <c r="J14" s="187">
        <v>109500</v>
      </c>
      <c r="K14" s="291">
        <v>152000</v>
      </c>
      <c r="L14" s="291">
        <v>157000</v>
      </c>
      <c r="M14" s="104"/>
      <c r="N14" s="104"/>
    </row>
    <row r="15" spans="2:14" ht="15" customHeight="1">
      <c r="B15" s="288">
        <f t="shared" si="1"/>
        <v>9</v>
      </c>
      <c r="C15" s="292" t="s">
        <v>182</v>
      </c>
      <c r="D15" s="291">
        <v>47268</v>
      </c>
      <c r="E15" s="291">
        <v>98846</v>
      </c>
      <c r="F15" s="291">
        <v>52000</v>
      </c>
      <c r="G15" s="289">
        <v>52000</v>
      </c>
      <c r="H15" s="291">
        <v>78500</v>
      </c>
      <c r="I15" s="291">
        <v>58600</v>
      </c>
      <c r="J15" s="187">
        <v>44500</v>
      </c>
      <c r="K15" s="291">
        <v>59350</v>
      </c>
      <c r="L15" s="291">
        <v>61200</v>
      </c>
      <c r="M15" s="104"/>
      <c r="N15" s="104"/>
    </row>
    <row r="16" spans="2:14" ht="15" customHeight="1">
      <c r="B16" s="288">
        <v>10</v>
      </c>
      <c r="C16" s="293" t="s">
        <v>183</v>
      </c>
      <c r="D16" s="291">
        <v>777669</v>
      </c>
      <c r="E16" s="291">
        <v>697395</v>
      </c>
      <c r="F16" s="291">
        <v>675515</v>
      </c>
      <c r="G16" s="289">
        <v>751213</v>
      </c>
      <c r="H16" s="291">
        <v>811176</v>
      </c>
      <c r="I16" s="291">
        <v>1021519</v>
      </c>
      <c r="J16" s="187">
        <v>846308</v>
      </c>
      <c r="K16" s="291">
        <v>1026088</v>
      </c>
      <c r="L16" s="291">
        <v>1048333</v>
      </c>
      <c r="M16" s="104"/>
      <c r="N16" s="104"/>
    </row>
    <row r="17" spans="2:14" ht="15" customHeight="1">
      <c r="B17" s="288">
        <f t="shared" si="1"/>
        <v>11</v>
      </c>
      <c r="C17" s="293" t="s">
        <v>149</v>
      </c>
      <c r="D17" s="291">
        <v>16330</v>
      </c>
      <c r="E17" s="291">
        <v>15381</v>
      </c>
      <c r="F17" s="291">
        <v>16928</v>
      </c>
      <c r="G17" s="289">
        <v>16928</v>
      </c>
      <c r="H17" s="291">
        <v>17720</v>
      </c>
      <c r="I17" s="291">
        <v>20403</v>
      </c>
      <c r="J17" s="187">
        <v>17720</v>
      </c>
      <c r="K17" s="291">
        <v>20403</v>
      </c>
      <c r="L17" s="291">
        <v>29990</v>
      </c>
      <c r="M17" s="104"/>
      <c r="N17" s="104"/>
    </row>
    <row r="18" spans="2:14" ht="15" customHeight="1">
      <c r="B18" s="454">
        <f>SUM(B17+1)</f>
        <v>12</v>
      </c>
      <c r="C18" s="455" t="s">
        <v>233</v>
      </c>
      <c r="D18" s="456"/>
      <c r="E18" s="456"/>
      <c r="F18" s="456"/>
      <c r="G18" s="457"/>
      <c r="H18" s="456"/>
      <c r="I18" s="456"/>
      <c r="J18" s="244"/>
      <c r="K18" s="456"/>
      <c r="L18" s="456"/>
      <c r="M18" s="104"/>
      <c r="N18" s="104"/>
    </row>
    <row r="19" spans="2:14" ht="15" customHeight="1">
      <c r="B19" s="454">
        <f t="shared" si="1"/>
        <v>13</v>
      </c>
      <c r="C19" s="458" t="s">
        <v>83</v>
      </c>
      <c r="D19" s="459">
        <f aca="true" t="shared" si="2" ref="D19:J19">D7-D8</f>
        <v>35726</v>
      </c>
      <c r="E19" s="459">
        <f t="shared" si="2"/>
        <v>72228</v>
      </c>
      <c r="F19" s="459">
        <f t="shared" si="2"/>
        <v>22270</v>
      </c>
      <c r="G19" s="460">
        <f t="shared" si="2"/>
        <v>19792</v>
      </c>
      <c r="H19" s="459">
        <f t="shared" si="2"/>
        <v>25164</v>
      </c>
      <c r="I19" s="459">
        <f t="shared" si="2"/>
        <v>24000</v>
      </c>
      <c r="J19" s="241">
        <f t="shared" si="2"/>
        <v>39367</v>
      </c>
      <c r="K19" s="459">
        <f>K7-K8</f>
        <v>51569</v>
      </c>
      <c r="L19" s="459">
        <f>L7-L8</f>
        <v>43540</v>
      </c>
      <c r="M19" s="104"/>
      <c r="N19" s="104"/>
    </row>
    <row r="20" spans="2:14" ht="15" customHeight="1">
      <c r="B20" s="461">
        <f>B19+1</f>
        <v>14</v>
      </c>
      <c r="C20" s="462" t="s">
        <v>85</v>
      </c>
      <c r="D20" s="223">
        <v>566</v>
      </c>
      <c r="E20" s="223">
        <v>443809</v>
      </c>
      <c r="F20" s="223">
        <v>118</v>
      </c>
      <c r="G20" s="463">
        <v>118</v>
      </c>
      <c r="H20" s="223">
        <v>1135368</v>
      </c>
      <c r="I20" s="223">
        <v>118</v>
      </c>
      <c r="J20" s="224">
        <v>0</v>
      </c>
      <c r="K20" s="223">
        <v>118</v>
      </c>
      <c r="L20" s="223">
        <v>8688</v>
      </c>
      <c r="M20" s="104"/>
      <c r="N20" s="104"/>
    </row>
    <row r="21" spans="2:15" ht="15" customHeight="1">
      <c r="B21" s="461">
        <f>B20+1</f>
        <v>15</v>
      </c>
      <c r="C21" s="462" t="s">
        <v>86</v>
      </c>
      <c r="D21" s="223">
        <v>124743</v>
      </c>
      <c r="E21" s="223">
        <v>1546925</v>
      </c>
      <c r="F21" s="223">
        <v>0</v>
      </c>
      <c r="G21" s="463">
        <v>2514</v>
      </c>
      <c r="H21" s="223">
        <v>1195000</v>
      </c>
      <c r="I21" s="223">
        <f>SUM(I23:I30)</f>
        <v>210000</v>
      </c>
      <c r="J21" s="223">
        <v>0</v>
      </c>
      <c r="K21" s="223">
        <f>SUM(K23:K30)</f>
        <v>321000</v>
      </c>
      <c r="L21" s="223">
        <f>SUM(L23:L30)</f>
        <v>72360</v>
      </c>
      <c r="M21" s="104"/>
      <c r="N21" s="116"/>
      <c r="O21" s="116"/>
    </row>
    <row r="22" spans="2:15" ht="15" customHeight="1">
      <c r="B22" s="288">
        <f t="shared" si="1"/>
        <v>16</v>
      </c>
      <c r="C22" s="27" t="s">
        <v>95</v>
      </c>
      <c r="D22" s="125">
        <v>0</v>
      </c>
      <c r="E22" s="125">
        <v>0</v>
      </c>
      <c r="F22" s="125">
        <v>0</v>
      </c>
      <c r="G22" s="289">
        <v>0</v>
      </c>
      <c r="H22" s="125">
        <v>0</v>
      </c>
      <c r="I22" s="125"/>
      <c r="J22" s="156">
        <v>0</v>
      </c>
      <c r="K22" s="125"/>
      <c r="L22" s="125"/>
      <c r="M22" s="104"/>
      <c r="N22" s="116"/>
      <c r="O22" s="116"/>
    </row>
    <row r="23" spans="2:15" ht="15" customHeight="1">
      <c r="B23" s="288">
        <f t="shared" si="1"/>
        <v>17</v>
      </c>
      <c r="C23" s="290" t="s">
        <v>177</v>
      </c>
      <c r="D23" s="294">
        <v>0</v>
      </c>
      <c r="E23" s="294">
        <v>0</v>
      </c>
      <c r="F23" s="294">
        <v>0</v>
      </c>
      <c r="G23" s="289">
        <v>0</v>
      </c>
      <c r="H23" s="294">
        <v>0</v>
      </c>
      <c r="I23" s="294">
        <v>20000</v>
      </c>
      <c r="J23" s="188">
        <v>0</v>
      </c>
      <c r="K23" s="294">
        <v>20000</v>
      </c>
      <c r="L23" s="294">
        <v>10000</v>
      </c>
      <c r="M23" s="104"/>
      <c r="N23" s="116"/>
      <c r="O23" s="116"/>
    </row>
    <row r="24" spans="2:15" ht="15" customHeight="1">
      <c r="B24" s="288">
        <f t="shared" si="1"/>
        <v>18</v>
      </c>
      <c r="C24" s="292" t="s">
        <v>178</v>
      </c>
      <c r="D24" s="295">
        <v>0</v>
      </c>
      <c r="E24" s="295">
        <v>0</v>
      </c>
      <c r="F24" s="295">
        <v>0</v>
      </c>
      <c r="G24" s="289">
        <v>0</v>
      </c>
      <c r="H24" s="295">
        <v>0</v>
      </c>
      <c r="I24" s="295">
        <v>0</v>
      </c>
      <c r="J24" s="189">
        <v>0</v>
      </c>
      <c r="K24" s="295">
        <v>0</v>
      </c>
      <c r="L24" s="295">
        <v>0</v>
      </c>
      <c r="M24" s="104"/>
      <c r="N24" s="116"/>
      <c r="O24" s="116"/>
    </row>
    <row r="25" spans="2:15" ht="15" customHeight="1">
      <c r="B25" s="288">
        <f t="shared" si="1"/>
        <v>19</v>
      </c>
      <c r="C25" s="292" t="s">
        <v>179</v>
      </c>
      <c r="D25" s="295">
        <v>0</v>
      </c>
      <c r="E25" s="295">
        <v>0</v>
      </c>
      <c r="F25" s="295">
        <v>0</v>
      </c>
      <c r="G25" s="289">
        <v>0</v>
      </c>
      <c r="H25" s="295">
        <v>530000</v>
      </c>
      <c r="I25" s="295">
        <v>90000</v>
      </c>
      <c r="J25" s="189">
        <v>0</v>
      </c>
      <c r="K25" s="295">
        <v>90000</v>
      </c>
      <c r="L25" s="295">
        <v>0</v>
      </c>
      <c r="M25" s="104"/>
      <c r="N25" s="116"/>
      <c r="O25" s="116"/>
    </row>
    <row r="26" spans="2:15" ht="15" customHeight="1">
      <c r="B26" s="288">
        <f t="shared" si="1"/>
        <v>20</v>
      </c>
      <c r="C26" s="292" t="s">
        <v>180</v>
      </c>
      <c r="D26" s="295">
        <v>117969</v>
      </c>
      <c r="E26" s="295">
        <v>93885</v>
      </c>
      <c r="F26" s="295">
        <v>0</v>
      </c>
      <c r="G26" s="289">
        <v>0</v>
      </c>
      <c r="H26" s="295">
        <v>0</v>
      </c>
      <c r="I26" s="295">
        <v>0</v>
      </c>
      <c r="J26" s="189">
        <v>0</v>
      </c>
      <c r="K26" s="295">
        <v>0</v>
      </c>
      <c r="L26" s="295">
        <v>0</v>
      </c>
      <c r="M26" s="104"/>
      <c r="N26" s="116"/>
      <c r="O26" s="116"/>
    </row>
    <row r="27" spans="2:15" ht="15" customHeight="1">
      <c r="B27" s="288">
        <f t="shared" si="1"/>
        <v>21</v>
      </c>
      <c r="C27" s="292" t="s">
        <v>181</v>
      </c>
      <c r="D27" s="295">
        <v>6774</v>
      </c>
      <c r="E27" s="295">
        <v>1394996</v>
      </c>
      <c r="F27" s="295">
        <v>0</v>
      </c>
      <c r="G27" s="289">
        <v>0</v>
      </c>
      <c r="H27" s="295">
        <v>665000</v>
      </c>
      <c r="I27" s="295">
        <v>60000</v>
      </c>
      <c r="J27" s="189">
        <v>0</v>
      </c>
      <c r="K27" s="295">
        <v>50000</v>
      </c>
      <c r="L27" s="295">
        <v>20000</v>
      </c>
      <c r="M27" s="104"/>
      <c r="N27" s="116"/>
      <c r="O27" s="116"/>
    </row>
    <row r="28" spans="2:15" ht="15" customHeight="1">
      <c r="B28" s="288">
        <f t="shared" si="1"/>
        <v>22</v>
      </c>
      <c r="C28" s="292" t="s">
        <v>182</v>
      </c>
      <c r="D28" s="295">
        <v>0</v>
      </c>
      <c r="E28" s="295">
        <v>29399</v>
      </c>
      <c r="F28" s="295">
        <v>0</v>
      </c>
      <c r="G28" s="289">
        <v>0</v>
      </c>
      <c r="H28" s="295">
        <v>0</v>
      </c>
      <c r="I28" s="295">
        <v>0</v>
      </c>
      <c r="J28" s="189">
        <v>0</v>
      </c>
      <c r="K28" s="295">
        <v>70000</v>
      </c>
      <c r="L28" s="295">
        <v>600</v>
      </c>
      <c r="M28" s="104"/>
      <c r="N28" s="116"/>
      <c r="O28" s="116"/>
    </row>
    <row r="29" spans="2:14" ht="15" customHeight="1">
      <c r="B29" s="288">
        <f>SUM(B28+1)</f>
        <v>23</v>
      </c>
      <c r="C29" s="293" t="s">
        <v>183</v>
      </c>
      <c r="D29" s="295">
        <v>0</v>
      </c>
      <c r="E29" s="295">
        <v>0</v>
      </c>
      <c r="F29" s="295">
        <v>0</v>
      </c>
      <c r="G29" s="289">
        <v>2514</v>
      </c>
      <c r="H29" s="295">
        <v>0</v>
      </c>
      <c r="I29" s="295">
        <v>40000</v>
      </c>
      <c r="J29" s="189">
        <v>0</v>
      </c>
      <c r="K29" s="295">
        <v>85000</v>
      </c>
      <c r="L29" s="295">
        <v>35760</v>
      </c>
      <c r="M29" s="104"/>
      <c r="N29" s="104"/>
    </row>
    <row r="30" spans="2:14" ht="15" customHeight="1">
      <c r="B30" s="288">
        <f>B29+1</f>
        <v>24</v>
      </c>
      <c r="C30" s="293" t="s">
        <v>149</v>
      </c>
      <c r="D30" s="295">
        <v>0</v>
      </c>
      <c r="E30" s="295">
        <v>28645</v>
      </c>
      <c r="F30" s="295">
        <v>0</v>
      </c>
      <c r="G30" s="289">
        <v>0</v>
      </c>
      <c r="H30" s="295">
        <v>0</v>
      </c>
      <c r="I30" s="295">
        <v>0</v>
      </c>
      <c r="J30" s="189">
        <v>0</v>
      </c>
      <c r="K30" s="295">
        <v>6000</v>
      </c>
      <c r="L30" s="295">
        <v>6000</v>
      </c>
      <c r="M30" s="104"/>
      <c r="N30" s="104"/>
    </row>
    <row r="31" spans="2:14" ht="15" customHeight="1">
      <c r="B31" s="461">
        <f>SUM(B30+1)</f>
        <v>25</v>
      </c>
      <c r="C31" s="464" t="s">
        <v>233</v>
      </c>
      <c r="D31" s="465"/>
      <c r="E31" s="465"/>
      <c r="F31" s="465"/>
      <c r="G31" s="466"/>
      <c r="H31" s="465"/>
      <c r="I31" s="465"/>
      <c r="J31" s="225"/>
      <c r="K31" s="465"/>
      <c r="L31" s="465"/>
      <c r="M31" s="104"/>
      <c r="N31" s="104"/>
    </row>
    <row r="32" spans="2:14" ht="15" customHeight="1">
      <c r="B32" s="461">
        <f>B31+1</f>
        <v>26</v>
      </c>
      <c r="C32" s="467" t="s">
        <v>87</v>
      </c>
      <c r="D32" s="223">
        <f>D20-D21</f>
        <v>-124177</v>
      </c>
      <c r="E32" s="223">
        <f>E20-E21</f>
        <v>-1103116</v>
      </c>
      <c r="F32" s="223">
        <v>118</v>
      </c>
      <c r="G32" s="463">
        <f>G20-G21</f>
        <v>-2396</v>
      </c>
      <c r="H32" s="223">
        <f>H20-H21</f>
        <v>-59632</v>
      </c>
      <c r="I32" s="223">
        <f>I20-I21</f>
        <v>-209882</v>
      </c>
      <c r="J32" s="224">
        <v>0</v>
      </c>
      <c r="K32" s="223">
        <f>K20-K21</f>
        <v>-320882</v>
      </c>
      <c r="L32" s="223">
        <f>L20-L21</f>
        <v>-63672</v>
      </c>
      <c r="M32" s="104"/>
      <c r="N32" s="104"/>
    </row>
    <row r="33" spans="2:14" ht="15" customHeight="1">
      <c r="B33" s="2">
        <f>B32+1</f>
        <v>27</v>
      </c>
      <c r="C33" s="296" t="s">
        <v>88</v>
      </c>
      <c r="D33" s="297">
        <f>D7+D20</f>
        <v>1194208</v>
      </c>
      <c r="E33" s="297">
        <v>1675440</v>
      </c>
      <c r="F33" s="297">
        <f aca="true" t="shared" si="3" ref="F33:H34">F7+F20</f>
        <v>1146719</v>
      </c>
      <c r="G33" s="298">
        <f t="shared" si="3"/>
        <v>1220939</v>
      </c>
      <c r="H33" s="297">
        <f t="shared" si="3"/>
        <v>2446342</v>
      </c>
      <c r="I33" s="297">
        <f>I7+I20</f>
        <v>1565978</v>
      </c>
      <c r="J33" s="190">
        <v>1341245</v>
      </c>
      <c r="K33" s="297">
        <f>K7+K20</f>
        <v>1627264</v>
      </c>
      <c r="L33" s="297">
        <f>L7+L20</f>
        <v>1693737</v>
      </c>
      <c r="M33" s="104"/>
      <c r="N33" s="104"/>
    </row>
    <row r="34" spans="2:14" ht="15" customHeight="1">
      <c r="B34" s="2">
        <v>28</v>
      </c>
      <c r="C34" s="299" t="s">
        <v>9</v>
      </c>
      <c r="D34" s="297">
        <f>D8+D21</f>
        <v>1282659</v>
      </c>
      <c r="E34" s="297">
        <f>E8+E21</f>
        <v>2706328</v>
      </c>
      <c r="F34" s="297">
        <f t="shared" si="3"/>
        <v>1124331</v>
      </c>
      <c r="G34" s="298">
        <f t="shared" si="3"/>
        <v>1203543</v>
      </c>
      <c r="H34" s="297">
        <f t="shared" si="3"/>
        <v>2480810</v>
      </c>
      <c r="I34" s="297">
        <f>I8+I21</f>
        <v>1751860</v>
      </c>
      <c r="J34" s="190">
        <v>1301878</v>
      </c>
      <c r="K34" s="297">
        <f>K8+K21</f>
        <v>1896577</v>
      </c>
      <c r="L34" s="297">
        <f>L8+L21</f>
        <v>1713869</v>
      </c>
      <c r="M34" s="104"/>
      <c r="N34" s="104"/>
    </row>
    <row r="35" spans="2:14" ht="15" customHeight="1" thickBot="1">
      <c r="B35" s="28">
        <v>29</v>
      </c>
      <c r="C35" s="300" t="s">
        <v>234</v>
      </c>
      <c r="D35" s="301">
        <f aca="true" t="shared" si="4" ref="D35:J35">D33-D34</f>
        <v>-88451</v>
      </c>
      <c r="E35" s="301">
        <f t="shared" si="4"/>
        <v>-1030888</v>
      </c>
      <c r="F35" s="301">
        <f t="shared" si="4"/>
        <v>22388</v>
      </c>
      <c r="G35" s="298">
        <f t="shared" si="4"/>
        <v>17396</v>
      </c>
      <c r="H35" s="301">
        <f t="shared" si="4"/>
        <v>-34468</v>
      </c>
      <c r="I35" s="301">
        <f t="shared" si="4"/>
        <v>-185882</v>
      </c>
      <c r="J35" s="191">
        <f t="shared" si="4"/>
        <v>39367</v>
      </c>
      <c r="K35" s="301">
        <f>K33-K34</f>
        <v>-269313</v>
      </c>
      <c r="L35" s="301">
        <f>L33-L34</f>
        <v>-20132</v>
      </c>
      <c r="M35" s="104"/>
      <c r="N35" s="104"/>
    </row>
    <row r="36" spans="2:14" ht="15" customHeight="1" thickBot="1" thickTop="1">
      <c r="B36" s="468">
        <v>30</v>
      </c>
      <c r="C36" s="469" t="s">
        <v>84</v>
      </c>
      <c r="D36" s="470"/>
      <c r="E36" s="470"/>
      <c r="F36" s="470"/>
      <c r="G36" s="471"/>
      <c r="H36" s="470"/>
      <c r="I36" s="470">
        <v>185882</v>
      </c>
      <c r="J36" s="247"/>
      <c r="K36" s="470">
        <f>K37-K40</f>
        <v>301451</v>
      </c>
      <c r="L36" s="470">
        <f>L37-L40</f>
        <v>44241</v>
      </c>
      <c r="M36" s="104"/>
      <c r="N36" s="104"/>
    </row>
    <row r="37" spans="2:14" ht="15" customHeight="1" thickTop="1">
      <c r="B37" s="472">
        <v>31</v>
      </c>
      <c r="C37" s="473" t="s">
        <v>89</v>
      </c>
      <c r="D37" s="474">
        <v>158065</v>
      </c>
      <c r="E37" s="474">
        <v>1110801</v>
      </c>
      <c r="F37" s="474">
        <v>0</v>
      </c>
      <c r="G37" s="475">
        <v>9845</v>
      </c>
      <c r="H37" s="474">
        <v>59750</v>
      </c>
      <c r="I37" s="474">
        <v>209882</v>
      </c>
      <c r="J37" s="246">
        <v>0</v>
      </c>
      <c r="K37" s="474">
        <v>325451</v>
      </c>
      <c r="L37" s="474">
        <v>68241</v>
      </c>
      <c r="M37" s="104"/>
      <c r="N37" s="104"/>
    </row>
    <row r="38" spans="2:14" ht="15" customHeight="1">
      <c r="B38" s="1">
        <v>32</v>
      </c>
      <c r="C38" s="302" t="s">
        <v>131</v>
      </c>
      <c r="D38" s="303">
        <v>913</v>
      </c>
      <c r="E38" s="303">
        <v>389</v>
      </c>
      <c r="F38" s="303">
        <v>0</v>
      </c>
      <c r="G38" s="304">
        <v>9845</v>
      </c>
      <c r="H38" s="303">
        <v>0</v>
      </c>
      <c r="I38" s="303">
        <v>0</v>
      </c>
      <c r="J38" s="192">
        <v>0</v>
      </c>
      <c r="K38" s="303">
        <v>4569</v>
      </c>
      <c r="L38" s="303">
        <v>4569</v>
      </c>
      <c r="M38" s="104"/>
      <c r="N38" s="104"/>
    </row>
    <row r="39" spans="2:14" ht="15" customHeight="1">
      <c r="B39" s="1">
        <v>33</v>
      </c>
      <c r="C39" s="305" t="s">
        <v>260</v>
      </c>
      <c r="D39" s="306">
        <v>157152</v>
      </c>
      <c r="E39" s="306">
        <v>411832</v>
      </c>
      <c r="F39" s="306">
        <v>0</v>
      </c>
      <c r="G39" s="304">
        <v>0</v>
      </c>
      <c r="H39" s="306">
        <v>59750</v>
      </c>
      <c r="I39" s="306">
        <v>209882</v>
      </c>
      <c r="J39" s="193">
        <v>0</v>
      </c>
      <c r="K39" s="306">
        <v>320882</v>
      </c>
      <c r="L39" s="306">
        <v>63672</v>
      </c>
      <c r="M39" s="104"/>
      <c r="N39" s="104"/>
    </row>
    <row r="40" spans="2:14" ht="15" customHeight="1">
      <c r="B40" s="472">
        <v>34</v>
      </c>
      <c r="C40" s="473" t="s">
        <v>90</v>
      </c>
      <c r="D40" s="474">
        <v>14575</v>
      </c>
      <c r="E40" s="474">
        <v>10982</v>
      </c>
      <c r="F40" s="474">
        <v>20000</v>
      </c>
      <c r="G40" s="475">
        <v>20000</v>
      </c>
      <c r="H40" s="474">
        <v>24000</v>
      </c>
      <c r="I40" s="474">
        <v>24000</v>
      </c>
      <c r="J40" s="245">
        <v>24000</v>
      </c>
      <c r="K40" s="474">
        <v>24000</v>
      </c>
      <c r="L40" s="474">
        <v>24000</v>
      </c>
      <c r="M40" s="104"/>
      <c r="N40" s="104"/>
    </row>
    <row r="41" spans="2:14" ht="15" customHeight="1" thickBot="1">
      <c r="B41" s="1">
        <v>35</v>
      </c>
      <c r="C41" s="302" t="s">
        <v>241</v>
      </c>
      <c r="D41" s="307">
        <v>8526</v>
      </c>
      <c r="E41" s="307">
        <v>10982</v>
      </c>
      <c r="F41" s="307">
        <v>20000</v>
      </c>
      <c r="G41" s="308">
        <v>20000</v>
      </c>
      <c r="H41" s="307">
        <v>24000</v>
      </c>
      <c r="I41" s="307">
        <v>24000</v>
      </c>
      <c r="J41" s="195">
        <v>24000</v>
      </c>
      <c r="K41" s="307">
        <v>24000</v>
      </c>
      <c r="L41" s="307">
        <v>24000</v>
      </c>
      <c r="M41" s="104"/>
      <c r="N41" s="104"/>
    </row>
    <row r="42" spans="2:14" ht="15" customHeight="1" thickBot="1" thickTop="1">
      <c r="B42" s="476">
        <f>SUM(B41+1)</f>
        <v>36</v>
      </c>
      <c r="C42" s="477" t="s">
        <v>240</v>
      </c>
      <c r="D42" s="478">
        <v>55039</v>
      </c>
      <c r="E42" s="478">
        <v>68931</v>
      </c>
      <c r="F42" s="478">
        <f>F35-F40</f>
        <v>2388</v>
      </c>
      <c r="G42" s="478">
        <v>7241</v>
      </c>
      <c r="H42" s="478">
        <v>1282</v>
      </c>
      <c r="I42" s="478">
        <f>I35+I36</f>
        <v>0</v>
      </c>
      <c r="J42" s="248">
        <v>15367</v>
      </c>
      <c r="K42" s="478">
        <f>K35+K36</f>
        <v>32138</v>
      </c>
      <c r="L42" s="478">
        <f>L35+L36</f>
        <v>24109</v>
      </c>
      <c r="M42" s="104"/>
      <c r="N42" s="104"/>
    </row>
    <row r="43" spans="2:14" ht="3.75" customHeight="1">
      <c r="B43" s="29"/>
      <c r="C43" s="30"/>
      <c r="G43" s="121"/>
      <c r="J43" s="121"/>
      <c r="M43" s="104"/>
      <c r="N43" s="104"/>
    </row>
    <row r="44" spans="2:14" ht="13.5" customHeight="1" hidden="1">
      <c r="B44" s="31" t="s">
        <v>91</v>
      </c>
      <c r="C44" s="32"/>
      <c r="G44" s="121"/>
      <c r="J44" s="121"/>
      <c r="M44" s="104"/>
      <c r="N44" s="104"/>
    </row>
    <row r="45" spans="2:14" ht="14.25" customHeight="1" hidden="1">
      <c r="B45" s="31" t="s">
        <v>92</v>
      </c>
      <c r="C45" s="32"/>
      <c r="G45" s="121"/>
      <c r="J45" s="121"/>
      <c r="M45" s="104"/>
      <c r="N45" s="104"/>
    </row>
    <row r="46" spans="2:14" ht="13.5" customHeight="1" hidden="1">
      <c r="B46" s="31" t="s">
        <v>93</v>
      </c>
      <c r="C46" s="32"/>
      <c r="G46" s="121"/>
      <c r="J46" s="121"/>
      <c r="M46" s="104"/>
      <c r="N46" s="104"/>
    </row>
    <row r="47" spans="2:14" ht="12.75" customHeight="1" hidden="1">
      <c r="B47" s="31" t="s">
        <v>94</v>
      </c>
      <c r="C47" s="32"/>
      <c r="G47" s="121"/>
      <c r="J47" s="121"/>
      <c r="M47" s="104"/>
      <c r="N47" s="104"/>
    </row>
    <row r="48" spans="2:14" ht="15">
      <c r="B48" s="33"/>
      <c r="C48" s="32"/>
      <c r="G48" s="121"/>
      <c r="J48" s="121"/>
      <c r="M48" s="104"/>
      <c r="N48" s="104"/>
    </row>
    <row r="49" spans="2:14" ht="15">
      <c r="B49" s="31"/>
      <c r="C49" s="32"/>
      <c r="D49" s="160"/>
      <c r="F49" s="160"/>
      <c r="G49" s="121"/>
      <c r="H49" s="160"/>
      <c r="J49" s="121"/>
      <c r="M49" s="104"/>
      <c r="N49" s="104"/>
    </row>
    <row r="50" spans="2:3" ht="15">
      <c r="B50" s="31"/>
      <c r="C50" s="158"/>
    </row>
    <row r="51" spans="2:3" ht="15">
      <c r="B51" s="31"/>
      <c r="C51" s="158"/>
    </row>
    <row r="52" spans="2:3" ht="15">
      <c r="B52" s="31"/>
      <c r="C52" s="159"/>
    </row>
    <row r="53" spans="2:3" ht="15">
      <c r="B53" s="31"/>
      <c r="C53" s="32"/>
    </row>
    <row r="54" spans="2:3" ht="15">
      <c r="B54" s="31"/>
      <c r="C54" s="32"/>
    </row>
    <row r="55" spans="2:3" ht="15">
      <c r="B55" s="31"/>
      <c r="C55" s="32"/>
    </row>
    <row r="56" spans="2:3" ht="15">
      <c r="B56" s="31"/>
      <c r="C56" s="32"/>
    </row>
    <row r="57" spans="2:3" ht="15">
      <c r="B57" s="31"/>
      <c r="C57" s="32"/>
    </row>
    <row r="58" spans="2:3" ht="15">
      <c r="B58" s="31"/>
      <c r="C58" s="32"/>
    </row>
    <row r="59" spans="2:3" ht="15">
      <c r="B59" s="31"/>
      <c r="C59" s="32"/>
    </row>
    <row r="60" spans="2:3" ht="15">
      <c r="B60" s="31"/>
      <c r="C60" s="32"/>
    </row>
    <row r="61" spans="2:3" ht="15">
      <c r="B61" s="31"/>
      <c r="C61" s="32"/>
    </row>
    <row r="62" spans="2:3" ht="15">
      <c r="B62" s="31"/>
      <c r="C62" s="32"/>
    </row>
    <row r="63" spans="2:3" ht="15">
      <c r="B63" s="31"/>
      <c r="C63" s="32"/>
    </row>
    <row r="64" spans="2:3" ht="15">
      <c r="B64" s="31"/>
      <c r="C64" s="32"/>
    </row>
    <row r="65" spans="2:3" ht="15">
      <c r="B65" s="31"/>
      <c r="C65" s="32"/>
    </row>
    <row r="66" spans="2:3" ht="15">
      <c r="B66" s="31"/>
      <c r="C66" s="32"/>
    </row>
    <row r="67" spans="2:3" ht="15">
      <c r="B67" s="31"/>
      <c r="C67" s="32"/>
    </row>
    <row r="68" spans="2:3" ht="15">
      <c r="B68" s="31"/>
      <c r="C68" s="32"/>
    </row>
    <row r="69" spans="2:3" ht="15">
      <c r="B69" s="31"/>
      <c r="C69" s="32"/>
    </row>
    <row r="70" spans="2:3" ht="15">
      <c r="B70" s="31"/>
      <c r="C70" s="32"/>
    </row>
    <row r="71" spans="2:3" ht="15">
      <c r="B71" s="31"/>
      <c r="C71" s="32"/>
    </row>
    <row r="72" spans="2:3" ht="15">
      <c r="B72" s="31"/>
      <c r="C72" s="32"/>
    </row>
    <row r="73" spans="2:3" ht="15">
      <c r="B73" s="31"/>
      <c r="C73" s="32"/>
    </row>
    <row r="74" spans="2:3" ht="15">
      <c r="B74" s="31"/>
      <c r="C74" s="32"/>
    </row>
    <row r="75" spans="2:3" ht="15">
      <c r="B75" s="31"/>
      <c r="C75" s="32"/>
    </row>
    <row r="76" spans="2:3" ht="15">
      <c r="B76" s="31"/>
      <c r="C76" s="32"/>
    </row>
    <row r="77" spans="2:3" ht="15">
      <c r="B77" s="31"/>
      <c r="C77" s="32"/>
    </row>
    <row r="78" spans="2:3" ht="15">
      <c r="B78" s="31"/>
      <c r="C78" s="32"/>
    </row>
    <row r="79" spans="2:3" ht="15">
      <c r="B79" s="31"/>
      <c r="C79" s="32"/>
    </row>
    <row r="80" spans="2:3" ht="15">
      <c r="B80" s="31"/>
      <c r="C80" s="32"/>
    </row>
    <row r="81" spans="2:3" ht="15">
      <c r="B81" s="31"/>
      <c r="C81" s="32"/>
    </row>
    <row r="82" spans="2:3" ht="15">
      <c r="B82" s="31"/>
      <c r="C82" s="32"/>
    </row>
    <row r="83" spans="2:3" ht="15">
      <c r="B83" s="31"/>
      <c r="C83" s="32"/>
    </row>
    <row r="84" spans="2:3" ht="15">
      <c r="B84" s="31"/>
      <c r="C84" s="32"/>
    </row>
    <row r="85" spans="2:3" ht="15">
      <c r="B85" s="31"/>
      <c r="C85" s="32"/>
    </row>
    <row r="86" spans="2:3" ht="15">
      <c r="B86" s="31"/>
      <c r="C86" s="32"/>
    </row>
    <row r="87" spans="2:3" ht="15">
      <c r="B87" s="31"/>
      <c r="C87" s="32"/>
    </row>
    <row r="88" spans="2:3" ht="15">
      <c r="B88" s="31"/>
      <c r="C88" s="32"/>
    </row>
    <row r="89" spans="2:3" ht="15">
      <c r="B89" s="31"/>
      <c r="C89" s="32"/>
    </row>
    <row r="90" spans="2:3" ht="15">
      <c r="B90" s="31"/>
      <c r="C90" s="32"/>
    </row>
    <row r="91" spans="2:3" ht="15">
      <c r="B91" s="31"/>
      <c r="C91" s="32"/>
    </row>
    <row r="92" spans="2:3" ht="15">
      <c r="B92" s="31"/>
      <c r="C92" s="32"/>
    </row>
    <row r="93" spans="2:3" ht="15">
      <c r="B93" s="31"/>
      <c r="C93" s="32"/>
    </row>
    <row r="94" spans="2:3" ht="15">
      <c r="B94" s="31"/>
      <c r="C94" s="32"/>
    </row>
    <row r="95" spans="2:3" ht="15">
      <c r="B95" s="31"/>
      <c r="C95" s="32"/>
    </row>
    <row r="96" spans="2:3" ht="15">
      <c r="B96" s="31"/>
      <c r="C96" s="32"/>
    </row>
    <row r="97" spans="2:3" ht="15">
      <c r="B97" s="31"/>
      <c r="C97" s="32"/>
    </row>
    <row r="98" spans="2:3" ht="15">
      <c r="B98" s="31"/>
      <c r="C98" s="32"/>
    </row>
    <row r="99" spans="2:3" ht="15">
      <c r="B99" s="31"/>
      <c r="C99" s="32"/>
    </row>
    <row r="100" spans="2:3" ht="15">
      <c r="B100" s="31"/>
      <c r="C100" s="32"/>
    </row>
    <row r="101" spans="2:3" ht="15">
      <c r="B101" s="31"/>
      <c r="C101" s="32"/>
    </row>
    <row r="102" spans="2:3" ht="15">
      <c r="B102" s="31"/>
      <c r="C102" s="32"/>
    </row>
    <row r="103" spans="2:3" ht="15">
      <c r="B103" s="31"/>
      <c r="C103" s="32"/>
    </row>
    <row r="104" spans="2:3" ht="15">
      <c r="B104" s="31"/>
      <c r="C104" s="32"/>
    </row>
    <row r="105" spans="2:3" ht="15">
      <c r="B105" s="31"/>
      <c r="C105" s="32"/>
    </row>
    <row r="106" spans="2:3" ht="15">
      <c r="B106" s="31"/>
      <c r="C106" s="32"/>
    </row>
    <row r="108" spans="2:3" ht="12.75">
      <c r="B108" s="34"/>
      <c r="C108" s="34"/>
    </row>
    <row r="109" spans="2:3" ht="12.75">
      <c r="B109" s="34"/>
      <c r="C109" s="34"/>
    </row>
  </sheetData>
  <sheetProtection/>
  <mergeCells count="1">
    <mergeCell ref="B3:C6"/>
  </mergeCells>
  <printOptions/>
  <pageMargins left="0.9055118110236221" right="0.4724409448818898" top="0.8661417322834646" bottom="0.1968503937007874" header="0.31496062992125984" footer="0.196850393700787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1">
      <selection activeCell="U7" sqref="U7"/>
    </sheetView>
  </sheetViews>
  <sheetFormatPr defaultColWidth="9.140625" defaultRowHeight="12.75"/>
  <cols>
    <col min="1" max="1" width="5.00390625" style="0" customWidth="1"/>
    <col min="2" max="3" width="7.28125" style="0" customWidth="1"/>
    <col min="4" max="4" width="6.8515625" style="0" customWidth="1"/>
    <col min="6" max="6" width="26.8515625" style="0" customWidth="1"/>
    <col min="7" max="10" width="0" style="0" hidden="1" customWidth="1"/>
    <col min="11" max="11" width="11.28125" style="0" hidden="1" customWidth="1"/>
    <col min="12" max="12" width="12.7109375" style="0" customWidth="1"/>
    <col min="13" max="13" width="0" style="0" hidden="1" customWidth="1"/>
    <col min="14" max="14" width="2.57421875" style="0" hidden="1" customWidth="1"/>
    <col min="15" max="16" width="12.7109375" style="0" customWidth="1"/>
  </cols>
  <sheetData>
    <row r="1" spans="1:14" ht="18">
      <c r="A1" s="639" t="s">
        <v>317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</row>
    <row r="2" s="642" customFormat="1" ht="15.75" thickBot="1">
      <c r="A2" s="641"/>
    </row>
    <row r="3" spans="1:16" ht="13.5" thickBot="1">
      <c r="A3" s="640" t="s">
        <v>23</v>
      </c>
      <c r="B3" s="640"/>
      <c r="C3" s="640"/>
      <c r="D3" s="640"/>
      <c r="E3" s="640"/>
      <c r="F3" s="640"/>
      <c r="G3" s="344"/>
      <c r="H3" s="345"/>
      <c r="I3" s="345"/>
      <c r="J3" s="346"/>
      <c r="K3" s="346"/>
      <c r="L3" s="347"/>
      <c r="M3" s="229"/>
      <c r="N3" s="230"/>
      <c r="O3" s="347"/>
      <c r="P3" s="347"/>
    </row>
    <row r="4" spans="1:16" ht="15.75">
      <c r="A4" s="640"/>
      <c r="B4" s="640"/>
      <c r="C4" s="640"/>
      <c r="D4" s="640"/>
      <c r="E4" s="640"/>
      <c r="F4" s="640"/>
      <c r="G4" s="348" t="s">
        <v>126</v>
      </c>
      <c r="H4" s="349" t="s">
        <v>184</v>
      </c>
      <c r="I4" s="350" t="s">
        <v>185</v>
      </c>
      <c r="J4" s="351" t="s">
        <v>24</v>
      </c>
      <c r="K4" s="351" t="s">
        <v>186</v>
      </c>
      <c r="L4" s="490" t="s">
        <v>24</v>
      </c>
      <c r="M4" s="231" t="s">
        <v>24</v>
      </c>
      <c r="N4" s="232" t="s">
        <v>24</v>
      </c>
      <c r="O4" s="490" t="s">
        <v>24</v>
      </c>
      <c r="P4" s="490" t="s">
        <v>24</v>
      </c>
    </row>
    <row r="5" spans="1:16" ht="15.75">
      <c r="A5" s="352"/>
      <c r="B5" s="494" t="s">
        <v>25</v>
      </c>
      <c r="C5" s="494" t="s">
        <v>26</v>
      </c>
      <c r="D5" s="494" t="s">
        <v>27</v>
      </c>
      <c r="E5" s="495"/>
      <c r="F5" s="353"/>
      <c r="G5" s="354">
        <v>2010</v>
      </c>
      <c r="H5" s="355" t="s">
        <v>187</v>
      </c>
      <c r="I5" s="356" t="s">
        <v>187</v>
      </c>
      <c r="J5" s="357" t="s">
        <v>189</v>
      </c>
      <c r="K5" s="357" t="s">
        <v>188</v>
      </c>
      <c r="L5" s="491" t="s">
        <v>238</v>
      </c>
      <c r="M5" s="233" t="s">
        <v>221</v>
      </c>
      <c r="N5" s="234" t="s">
        <v>238</v>
      </c>
      <c r="O5" s="491" t="s">
        <v>238</v>
      </c>
      <c r="P5" s="491" t="s">
        <v>238</v>
      </c>
    </row>
    <row r="6" spans="1:16" ht="16.5" thickBot="1">
      <c r="A6" s="358"/>
      <c r="B6" s="494"/>
      <c r="C6" s="532"/>
      <c r="D6" s="494" t="s">
        <v>28</v>
      </c>
      <c r="E6" s="495" t="s">
        <v>29</v>
      </c>
      <c r="F6" s="353"/>
      <c r="G6" s="533"/>
      <c r="H6" s="355">
        <v>2013</v>
      </c>
      <c r="I6" s="356">
        <v>2014</v>
      </c>
      <c r="J6" s="357"/>
      <c r="K6" s="357" t="s">
        <v>189</v>
      </c>
      <c r="L6" s="491"/>
      <c r="M6" s="235"/>
      <c r="N6" s="236"/>
      <c r="O6" s="612" t="s">
        <v>339</v>
      </c>
      <c r="P6" s="612" t="s">
        <v>338</v>
      </c>
    </row>
    <row r="7" spans="1:16" ht="13.5" thickTop="1">
      <c r="A7" s="527">
        <v>1</v>
      </c>
      <c r="B7" s="534" t="s">
        <v>30</v>
      </c>
      <c r="C7" s="534"/>
      <c r="D7" s="535"/>
      <c r="E7" s="536" t="s">
        <v>31</v>
      </c>
      <c r="F7" s="537"/>
      <c r="G7" s="536">
        <v>428063</v>
      </c>
      <c r="H7" s="538">
        <f aca="true" t="shared" si="0" ref="H7:N7">H9+H12+H17</f>
        <v>566052</v>
      </c>
      <c r="I7" s="538">
        <f t="shared" si="0"/>
        <v>610803</v>
      </c>
      <c r="J7" s="538">
        <f t="shared" si="0"/>
        <v>610463</v>
      </c>
      <c r="K7" s="363">
        <f t="shared" si="0"/>
        <v>653463</v>
      </c>
      <c r="L7" s="566">
        <f t="shared" si="0"/>
        <v>784000</v>
      </c>
      <c r="M7" s="220">
        <f t="shared" si="0"/>
        <v>698950</v>
      </c>
      <c r="N7" s="221">
        <f t="shared" si="0"/>
        <v>700250</v>
      </c>
      <c r="O7" s="566">
        <f>O9+O12+O17</f>
        <v>852700</v>
      </c>
      <c r="P7" s="566">
        <f>P9+P12+P17</f>
        <v>863700</v>
      </c>
    </row>
    <row r="8" spans="1:16" ht="12.75">
      <c r="A8" s="287">
        <f aca="true" t="shared" si="1" ref="A8:A15">A7+1</f>
        <v>2</v>
      </c>
      <c r="B8" s="539"/>
      <c r="C8" s="539"/>
      <c r="D8" s="540"/>
      <c r="E8" s="541"/>
      <c r="F8" s="541"/>
      <c r="G8" s="541"/>
      <c r="H8" s="542"/>
      <c r="I8" s="542"/>
      <c r="J8" s="542"/>
      <c r="K8" s="228"/>
      <c r="L8" s="542"/>
      <c r="M8" s="196"/>
      <c r="N8" s="197"/>
      <c r="O8" s="542"/>
      <c r="P8" s="542"/>
    </row>
    <row r="9" spans="1:16" ht="12.75">
      <c r="A9" s="287">
        <f t="shared" si="1"/>
        <v>3</v>
      </c>
      <c r="B9" s="334" t="s">
        <v>32</v>
      </c>
      <c r="C9" s="335"/>
      <c r="D9" s="335"/>
      <c r="E9" s="543" t="s">
        <v>33</v>
      </c>
      <c r="F9" s="337"/>
      <c r="G9" s="543">
        <v>336982</v>
      </c>
      <c r="H9" s="285">
        <v>469300</v>
      </c>
      <c r="I9" s="285">
        <v>509397</v>
      </c>
      <c r="J9" s="285">
        <f>SUM(J10)</f>
        <v>515000</v>
      </c>
      <c r="K9" s="285">
        <v>558000</v>
      </c>
      <c r="L9" s="285">
        <v>681300</v>
      </c>
      <c r="M9" s="198">
        <v>600000</v>
      </c>
      <c r="N9" s="199">
        <f>N10</f>
        <v>600000</v>
      </c>
      <c r="O9" s="285">
        <v>750000</v>
      </c>
      <c r="P9" s="285">
        <v>761000</v>
      </c>
    </row>
    <row r="10" spans="1:16" ht="12.75">
      <c r="A10" s="287">
        <f t="shared" si="1"/>
        <v>4</v>
      </c>
      <c r="B10" s="334"/>
      <c r="C10" s="335" t="s">
        <v>34</v>
      </c>
      <c r="D10" s="335" t="s">
        <v>35</v>
      </c>
      <c r="E10" s="337" t="s">
        <v>36</v>
      </c>
      <c r="F10" s="337"/>
      <c r="G10" s="337">
        <v>336982</v>
      </c>
      <c r="H10" s="284">
        <v>469300</v>
      </c>
      <c r="I10" s="284">
        <v>509397</v>
      </c>
      <c r="J10" s="284">
        <v>515000</v>
      </c>
      <c r="K10" s="284">
        <v>558000</v>
      </c>
      <c r="L10" s="284">
        <v>681300</v>
      </c>
      <c r="M10" s="200">
        <v>600000</v>
      </c>
      <c r="N10" s="201">
        <v>600000</v>
      </c>
      <c r="O10" s="284">
        <v>750000</v>
      </c>
      <c r="P10" s="284">
        <v>761000</v>
      </c>
    </row>
    <row r="11" spans="1:16" ht="12.75">
      <c r="A11" s="287">
        <f t="shared" si="1"/>
        <v>5</v>
      </c>
      <c r="B11" s="280"/>
      <c r="C11" s="280"/>
      <c r="D11" s="280"/>
      <c r="E11" s="544"/>
      <c r="F11" s="336"/>
      <c r="G11" s="336"/>
      <c r="H11" s="333"/>
      <c r="I11" s="333"/>
      <c r="J11" s="333"/>
      <c r="K11" s="333"/>
      <c r="L11" s="333"/>
      <c r="M11" s="177"/>
      <c r="N11" s="178"/>
      <c r="O11" s="333"/>
      <c r="P11" s="333"/>
    </row>
    <row r="12" spans="1:16" ht="12.75">
      <c r="A12" s="287">
        <f t="shared" si="1"/>
        <v>6</v>
      </c>
      <c r="B12" s="334" t="s">
        <v>37</v>
      </c>
      <c r="C12" s="280"/>
      <c r="D12" s="280"/>
      <c r="E12" s="543" t="s">
        <v>38</v>
      </c>
      <c r="F12" s="336"/>
      <c r="G12" s="545">
        <v>56264</v>
      </c>
      <c r="H12" s="546">
        <v>65328</v>
      </c>
      <c r="I12" s="546">
        <v>67657</v>
      </c>
      <c r="J12" s="546">
        <f>SUM(J13)</f>
        <v>63563</v>
      </c>
      <c r="K12" s="546">
        <f>SUM(K13)</f>
        <v>63563</v>
      </c>
      <c r="L12" s="546">
        <f>SUM(L13)</f>
        <v>67500</v>
      </c>
      <c r="M12" s="202">
        <v>64750</v>
      </c>
      <c r="N12" s="203">
        <v>64750</v>
      </c>
      <c r="O12" s="546">
        <f>SUM(O13)</f>
        <v>67500</v>
      </c>
      <c r="P12" s="546">
        <f>SUM(P13)</f>
        <v>67500</v>
      </c>
    </row>
    <row r="13" spans="1:16" ht="12.75">
      <c r="A13" s="287">
        <f t="shared" si="1"/>
        <v>7</v>
      </c>
      <c r="B13" s="280"/>
      <c r="C13" s="280" t="s">
        <v>39</v>
      </c>
      <c r="D13" s="280"/>
      <c r="E13" s="337" t="s">
        <v>40</v>
      </c>
      <c r="F13" s="336"/>
      <c r="G13" s="336">
        <v>56264</v>
      </c>
      <c r="H13" s="332">
        <v>65328</v>
      </c>
      <c r="I13" s="332">
        <v>67657</v>
      </c>
      <c r="J13" s="332">
        <f>J14+J15+J16</f>
        <v>63563</v>
      </c>
      <c r="K13" s="332">
        <f>K14+K15+K16</f>
        <v>63563</v>
      </c>
      <c r="L13" s="332">
        <f>L14+L15+L16</f>
        <v>67500</v>
      </c>
      <c r="M13" s="204">
        <f>M14+M15+M16</f>
        <v>64750</v>
      </c>
      <c r="N13" s="205">
        <v>64750</v>
      </c>
      <c r="O13" s="332">
        <f>O14+O15+O16</f>
        <v>67500</v>
      </c>
      <c r="P13" s="332">
        <f>P14+P15+P16</f>
        <v>67500</v>
      </c>
    </row>
    <row r="14" spans="1:16" ht="12.75">
      <c r="A14" s="287">
        <f t="shared" si="1"/>
        <v>8</v>
      </c>
      <c r="B14" s="280"/>
      <c r="C14" s="280"/>
      <c r="D14" s="280" t="s">
        <v>41</v>
      </c>
      <c r="E14" s="262" t="s">
        <v>42</v>
      </c>
      <c r="F14" s="336"/>
      <c r="G14" s="336">
        <v>31399</v>
      </c>
      <c r="H14" s="333">
        <v>34265</v>
      </c>
      <c r="I14" s="333">
        <v>42706</v>
      </c>
      <c r="J14" s="333">
        <v>35413</v>
      </c>
      <c r="K14" s="333">
        <v>35413</v>
      </c>
      <c r="L14" s="333">
        <v>40000</v>
      </c>
      <c r="M14" s="206">
        <v>36000</v>
      </c>
      <c r="N14" s="207">
        <v>36000</v>
      </c>
      <c r="O14" s="333">
        <v>40000</v>
      </c>
      <c r="P14" s="333">
        <v>40000</v>
      </c>
    </row>
    <row r="15" spans="1:16" ht="12.75">
      <c r="A15" s="287">
        <f t="shared" si="1"/>
        <v>9</v>
      </c>
      <c r="B15" s="280"/>
      <c r="C15" s="280"/>
      <c r="D15" s="280" t="s">
        <v>43</v>
      </c>
      <c r="E15" s="262" t="s">
        <v>44</v>
      </c>
      <c r="F15" s="336"/>
      <c r="G15" s="336">
        <v>24627</v>
      </c>
      <c r="H15" s="333">
        <v>30970</v>
      </c>
      <c r="I15" s="333">
        <v>24814</v>
      </c>
      <c r="J15" s="333">
        <v>27700</v>
      </c>
      <c r="K15" s="333">
        <v>27700</v>
      </c>
      <c r="L15" s="333">
        <v>27000</v>
      </c>
      <c r="M15" s="206">
        <v>28200</v>
      </c>
      <c r="N15" s="207">
        <v>28200</v>
      </c>
      <c r="O15" s="333">
        <v>27000</v>
      </c>
      <c r="P15" s="333">
        <v>27000</v>
      </c>
    </row>
    <row r="16" spans="1:16" ht="12.75">
      <c r="A16" s="287">
        <v>10</v>
      </c>
      <c r="B16" s="280"/>
      <c r="C16" s="280"/>
      <c r="D16" s="280"/>
      <c r="E16" s="547"/>
      <c r="F16" s="336" t="s">
        <v>190</v>
      </c>
      <c r="G16" s="336">
        <v>238</v>
      </c>
      <c r="H16" s="333">
        <v>94</v>
      </c>
      <c r="I16" s="333">
        <v>137</v>
      </c>
      <c r="J16" s="333">
        <v>450</v>
      </c>
      <c r="K16" s="333">
        <v>450</v>
      </c>
      <c r="L16" s="333">
        <v>500</v>
      </c>
      <c r="M16" s="177">
        <v>550</v>
      </c>
      <c r="N16" s="178">
        <v>550</v>
      </c>
      <c r="O16" s="333">
        <v>500</v>
      </c>
      <c r="P16" s="333">
        <v>500</v>
      </c>
    </row>
    <row r="17" spans="1:16" ht="12.75">
      <c r="A17" s="287">
        <f>A16+1</f>
        <v>11</v>
      </c>
      <c r="B17" s="334" t="s">
        <v>45</v>
      </c>
      <c r="C17" s="280"/>
      <c r="D17" s="280"/>
      <c r="E17" s="543" t="s">
        <v>191</v>
      </c>
      <c r="F17" s="336"/>
      <c r="G17" s="545">
        <v>34817</v>
      </c>
      <c r="H17" s="546">
        <v>31424</v>
      </c>
      <c r="I17" s="546">
        <v>33749</v>
      </c>
      <c r="J17" s="546">
        <v>31900</v>
      </c>
      <c r="K17" s="546">
        <v>31900</v>
      </c>
      <c r="L17" s="546">
        <v>35200</v>
      </c>
      <c r="M17" s="202">
        <v>34200</v>
      </c>
      <c r="N17" s="203">
        <v>35500</v>
      </c>
      <c r="O17" s="546">
        <v>35200</v>
      </c>
      <c r="P17" s="546">
        <v>35200</v>
      </c>
    </row>
    <row r="18" spans="1:16" ht="12.75">
      <c r="A18" s="287">
        <v>12</v>
      </c>
      <c r="B18" s="334"/>
      <c r="C18" s="280" t="s">
        <v>46</v>
      </c>
      <c r="D18" s="280" t="s">
        <v>41</v>
      </c>
      <c r="E18" s="337" t="s">
        <v>192</v>
      </c>
      <c r="F18" s="336"/>
      <c r="G18" s="336">
        <v>1160</v>
      </c>
      <c r="H18" s="333">
        <v>1263</v>
      </c>
      <c r="I18" s="333">
        <v>1249</v>
      </c>
      <c r="J18" s="333">
        <v>1100</v>
      </c>
      <c r="K18" s="333">
        <v>1100</v>
      </c>
      <c r="L18" s="333">
        <v>1200</v>
      </c>
      <c r="M18" s="206">
        <v>1200</v>
      </c>
      <c r="N18" s="207">
        <v>1200</v>
      </c>
      <c r="O18" s="333">
        <v>1200</v>
      </c>
      <c r="P18" s="333">
        <v>1200</v>
      </c>
    </row>
    <row r="19" spans="1:16" ht="12.75">
      <c r="A19" s="287">
        <v>13</v>
      </c>
      <c r="B19" s="548"/>
      <c r="C19" s="548" t="s">
        <v>46</v>
      </c>
      <c r="D19" s="548" t="s">
        <v>47</v>
      </c>
      <c r="E19" s="262" t="s">
        <v>193</v>
      </c>
      <c r="F19" s="262"/>
      <c r="G19" s="262">
        <v>794</v>
      </c>
      <c r="H19" s="332">
        <v>843</v>
      </c>
      <c r="I19" s="332">
        <v>880</v>
      </c>
      <c r="J19" s="333">
        <v>800</v>
      </c>
      <c r="K19" s="333">
        <v>800</v>
      </c>
      <c r="L19" s="333">
        <v>1000</v>
      </c>
      <c r="M19" s="204">
        <v>1000</v>
      </c>
      <c r="N19" s="205">
        <v>1100</v>
      </c>
      <c r="O19" s="333">
        <v>1000</v>
      </c>
      <c r="P19" s="333">
        <v>1000</v>
      </c>
    </row>
    <row r="20" spans="1:16" ht="12.75">
      <c r="A20" s="287">
        <f>A19+1</f>
        <v>14</v>
      </c>
      <c r="B20" s="548"/>
      <c r="C20" s="548" t="s">
        <v>46</v>
      </c>
      <c r="D20" s="548" t="s">
        <v>48</v>
      </c>
      <c r="E20" s="262" t="s">
        <v>220</v>
      </c>
      <c r="F20" s="262"/>
      <c r="G20" s="262">
        <v>29021</v>
      </c>
      <c r="H20" s="332">
        <v>29318</v>
      </c>
      <c r="I20" s="332">
        <v>31620</v>
      </c>
      <c r="J20" s="332">
        <v>30000</v>
      </c>
      <c r="K20" s="332">
        <v>30000</v>
      </c>
      <c r="L20" s="332">
        <v>33000</v>
      </c>
      <c r="M20" s="204">
        <v>32000</v>
      </c>
      <c r="N20" s="205">
        <v>33200</v>
      </c>
      <c r="O20" s="332">
        <v>33000</v>
      </c>
      <c r="P20" s="332">
        <v>33000</v>
      </c>
    </row>
    <row r="21" spans="1:16" ht="12.75">
      <c r="A21" s="287">
        <v>17</v>
      </c>
      <c r="B21" s="549"/>
      <c r="C21" s="549"/>
      <c r="D21" s="549"/>
      <c r="E21" s="550"/>
      <c r="F21" s="551"/>
      <c r="G21" s="551"/>
      <c r="H21" s="552"/>
      <c r="I21" s="552"/>
      <c r="J21" s="552"/>
      <c r="K21" s="553"/>
      <c r="L21" s="552"/>
      <c r="M21" s="177"/>
      <c r="N21" s="178"/>
      <c r="O21" s="552"/>
      <c r="P21" s="552"/>
    </row>
    <row r="22" spans="1:16" ht="12.75">
      <c r="A22" s="287">
        <f>A21+1</f>
        <v>18</v>
      </c>
      <c r="B22" s="534" t="s">
        <v>49</v>
      </c>
      <c r="C22" s="534"/>
      <c r="D22" s="535"/>
      <c r="E22" s="536" t="s">
        <v>50</v>
      </c>
      <c r="F22" s="537"/>
      <c r="G22" s="536">
        <v>93340</v>
      </c>
      <c r="H22" s="538">
        <f>H24+H33+H51+H54</f>
        <v>205049</v>
      </c>
      <c r="I22" s="538">
        <f>I24+I33+I51+I54</f>
        <v>183363</v>
      </c>
      <c r="J22" s="538">
        <f>J24+J33+J51+J54</f>
        <v>116210</v>
      </c>
      <c r="K22" s="554">
        <v>126933</v>
      </c>
      <c r="L22" s="566">
        <f>L24+L33+L51+L54</f>
        <v>228330</v>
      </c>
      <c r="M22" s="220">
        <f>M24+M33+M51+M54</f>
        <v>112510</v>
      </c>
      <c r="N22" s="221" t="e">
        <f>N24+N33+N51+N54</f>
        <v>#REF!</v>
      </c>
      <c r="O22" s="566">
        <f>O24+O33+O51+O54</f>
        <v>218700</v>
      </c>
      <c r="P22" s="566">
        <f>P24+P33+P51+P54</f>
        <v>248820</v>
      </c>
    </row>
    <row r="23" spans="1:16" ht="12.75">
      <c r="A23" s="287">
        <f>A22+1</f>
        <v>19</v>
      </c>
      <c r="B23" s="555"/>
      <c r="C23" s="555"/>
      <c r="D23" s="556"/>
      <c r="E23" s="541"/>
      <c r="F23" s="557"/>
      <c r="G23" s="557"/>
      <c r="H23" s="212"/>
      <c r="I23" s="212"/>
      <c r="J23" s="212"/>
      <c r="K23" s="212"/>
      <c r="L23" s="212"/>
      <c r="M23" s="200"/>
      <c r="N23" s="201"/>
      <c r="O23" s="212"/>
      <c r="P23" s="212"/>
    </row>
    <row r="24" spans="1:16" ht="12.75">
      <c r="A24" s="287">
        <f>A23+1</f>
        <v>20</v>
      </c>
      <c r="B24" s="334" t="s">
        <v>51</v>
      </c>
      <c r="C24" s="334"/>
      <c r="D24" s="335"/>
      <c r="E24" s="543" t="s">
        <v>52</v>
      </c>
      <c r="F24" s="337"/>
      <c r="G24" s="543">
        <v>35191</v>
      </c>
      <c r="H24" s="546">
        <v>39492</v>
      </c>
      <c r="I24" s="546">
        <v>55470</v>
      </c>
      <c r="J24" s="546">
        <v>52510</v>
      </c>
      <c r="K24" s="546">
        <v>51930</v>
      </c>
      <c r="L24" s="546">
        <f>L25+L26</f>
        <v>68610</v>
      </c>
      <c r="M24" s="202">
        <v>52910</v>
      </c>
      <c r="N24" s="203">
        <f>N27+N28</f>
        <v>58110</v>
      </c>
      <c r="O24" s="546">
        <f>O25+O26</f>
        <v>68610</v>
      </c>
      <c r="P24" s="546">
        <f>P25+P26</f>
        <v>66610</v>
      </c>
    </row>
    <row r="25" spans="1:16" ht="12.75">
      <c r="A25" s="287">
        <v>21</v>
      </c>
      <c r="B25" s="334"/>
      <c r="C25" s="335" t="s">
        <v>222</v>
      </c>
      <c r="D25" s="335" t="s">
        <v>35</v>
      </c>
      <c r="E25" s="337" t="s">
        <v>239</v>
      </c>
      <c r="F25" s="337"/>
      <c r="G25" s="337"/>
      <c r="H25" s="333">
        <v>4609</v>
      </c>
      <c r="I25" s="333">
        <v>0</v>
      </c>
      <c r="J25" s="333">
        <v>5000</v>
      </c>
      <c r="K25" s="333">
        <v>4420</v>
      </c>
      <c r="L25" s="333">
        <v>4000</v>
      </c>
      <c r="M25" s="206">
        <v>4600</v>
      </c>
      <c r="N25" s="207">
        <v>4600</v>
      </c>
      <c r="O25" s="333">
        <v>4000</v>
      </c>
      <c r="P25" s="333">
        <v>0</v>
      </c>
    </row>
    <row r="26" spans="1:16" ht="12.75">
      <c r="A26" s="287">
        <v>22</v>
      </c>
      <c r="B26" s="334"/>
      <c r="C26" s="335" t="s">
        <v>53</v>
      </c>
      <c r="D26" s="335"/>
      <c r="E26" s="559" t="s">
        <v>194</v>
      </c>
      <c r="F26" s="337"/>
      <c r="G26" s="337">
        <v>35191</v>
      </c>
      <c r="H26" s="333">
        <v>39492</v>
      </c>
      <c r="I26" s="333">
        <v>55470</v>
      </c>
      <c r="J26" s="333">
        <v>52510</v>
      </c>
      <c r="K26" s="333">
        <v>47510</v>
      </c>
      <c r="L26" s="333">
        <f>L27+L28</f>
        <v>64610</v>
      </c>
      <c r="M26" s="206">
        <v>52910</v>
      </c>
      <c r="N26" s="207">
        <v>58110</v>
      </c>
      <c r="O26" s="333">
        <f>O27+O28</f>
        <v>64610</v>
      </c>
      <c r="P26" s="333">
        <f>P27+P28</f>
        <v>66610</v>
      </c>
    </row>
    <row r="27" spans="1:16" ht="12.75">
      <c r="A27" s="287">
        <v>23</v>
      </c>
      <c r="B27" s="334"/>
      <c r="C27" s="335"/>
      <c r="D27" s="280" t="s">
        <v>43</v>
      </c>
      <c r="E27" s="336" t="s">
        <v>195</v>
      </c>
      <c r="F27" s="337"/>
      <c r="G27" s="337">
        <v>356</v>
      </c>
      <c r="H27" s="333">
        <v>1577</v>
      </c>
      <c r="I27" s="333">
        <v>1470</v>
      </c>
      <c r="J27" s="333">
        <v>1100</v>
      </c>
      <c r="K27" s="333">
        <v>1100</v>
      </c>
      <c r="L27" s="333">
        <v>3000</v>
      </c>
      <c r="M27" s="206">
        <v>1500</v>
      </c>
      <c r="N27" s="207">
        <v>1500</v>
      </c>
      <c r="O27" s="333">
        <v>3000</v>
      </c>
      <c r="P27" s="333">
        <v>5000</v>
      </c>
    </row>
    <row r="28" spans="1:16" ht="12.75">
      <c r="A28" s="287">
        <v>24</v>
      </c>
      <c r="B28" s="334"/>
      <c r="C28" s="335"/>
      <c r="D28" s="280" t="s">
        <v>35</v>
      </c>
      <c r="E28" s="336" t="s">
        <v>54</v>
      </c>
      <c r="F28" s="337"/>
      <c r="G28" s="337">
        <v>34835</v>
      </c>
      <c r="H28" s="333">
        <v>37915</v>
      </c>
      <c r="I28" s="333">
        <v>54000</v>
      </c>
      <c r="J28" s="333">
        <v>51410</v>
      </c>
      <c r="K28" s="333">
        <v>46410</v>
      </c>
      <c r="L28" s="333">
        <f>L29+L30+L31+L32</f>
        <v>61610</v>
      </c>
      <c r="M28" s="206">
        <v>51410</v>
      </c>
      <c r="N28" s="207">
        <v>56610</v>
      </c>
      <c r="O28" s="333">
        <f>O29+O30+O31+O32</f>
        <v>61610</v>
      </c>
      <c r="P28" s="333">
        <f>P29+P30+P31+P32</f>
        <v>61610</v>
      </c>
    </row>
    <row r="29" spans="1:16" ht="12.75">
      <c r="A29" s="287">
        <v>25</v>
      </c>
      <c r="B29" s="334"/>
      <c r="C29" s="335"/>
      <c r="D29" s="558"/>
      <c r="E29" s="337"/>
      <c r="F29" s="337" t="s">
        <v>124</v>
      </c>
      <c r="G29" s="337">
        <v>9636</v>
      </c>
      <c r="H29" s="333">
        <v>6496</v>
      </c>
      <c r="I29" s="333">
        <v>6853</v>
      </c>
      <c r="J29" s="333">
        <v>5800</v>
      </c>
      <c r="K29" s="333">
        <v>5800</v>
      </c>
      <c r="L29" s="333">
        <v>5000</v>
      </c>
      <c r="M29" s="206">
        <v>5800</v>
      </c>
      <c r="N29" s="207">
        <v>6000</v>
      </c>
      <c r="O29" s="333">
        <v>5000</v>
      </c>
      <c r="P29" s="333">
        <v>5000</v>
      </c>
    </row>
    <row r="30" spans="1:16" ht="12.75">
      <c r="A30" s="287">
        <v>26</v>
      </c>
      <c r="B30" s="334"/>
      <c r="C30" s="335"/>
      <c r="D30" s="558"/>
      <c r="E30" s="336"/>
      <c r="F30" s="337" t="s">
        <v>196</v>
      </c>
      <c r="G30" s="337">
        <v>25199</v>
      </c>
      <c r="H30" s="333">
        <v>26200</v>
      </c>
      <c r="I30" s="333">
        <v>45068</v>
      </c>
      <c r="J30" s="333">
        <v>40000</v>
      </c>
      <c r="K30" s="333">
        <v>40000</v>
      </c>
      <c r="L30" s="333">
        <v>50000</v>
      </c>
      <c r="M30" s="206">
        <v>40000</v>
      </c>
      <c r="N30" s="207">
        <v>45000</v>
      </c>
      <c r="O30" s="333">
        <v>50000</v>
      </c>
      <c r="P30" s="333">
        <v>50000</v>
      </c>
    </row>
    <row r="31" spans="1:16" ht="12.75">
      <c r="A31" s="287">
        <v>27</v>
      </c>
      <c r="B31" s="334"/>
      <c r="C31" s="334"/>
      <c r="D31" s="558"/>
      <c r="E31" s="336"/>
      <c r="F31" s="337" t="s">
        <v>197</v>
      </c>
      <c r="G31" s="337">
        <v>0</v>
      </c>
      <c r="H31" s="284">
        <v>610</v>
      </c>
      <c r="I31" s="284">
        <v>610</v>
      </c>
      <c r="J31" s="333">
        <v>610</v>
      </c>
      <c r="K31" s="284">
        <v>610</v>
      </c>
      <c r="L31" s="333">
        <v>610</v>
      </c>
      <c r="M31" s="200">
        <v>610</v>
      </c>
      <c r="N31" s="201">
        <v>610</v>
      </c>
      <c r="O31" s="333">
        <v>610</v>
      </c>
      <c r="P31" s="333">
        <v>610</v>
      </c>
    </row>
    <row r="32" spans="1:16" ht="12.75">
      <c r="A32" s="287">
        <v>28</v>
      </c>
      <c r="B32" s="334"/>
      <c r="C32" s="334"/>
      <c r="D32" s="558"/>
      <c r="E32" s="336"/>
      <c r="F32" s="337" t="s">
        <v>300</v>
      </c>
      <c r="G32" s="337"/>
      <c r="H32" s="284"/>
      <c r="I32" s="284"/>
      <c r="J32" s="333"/>
      <c r="K32" s="333"/>
      <c r="L32" s="333">
        <v>6000</v>
      </c>
      <c r="M32" s="200"/>
      <c r="N32" s="201"/>
      <c r="O32" s="333">
        <v>6000</v>
      </c>
      <c r="P32" s="333">
        <v>6000</v>
      </c>
    </row>
    <row r="33" spans="1:16" ht="12.75">
      <c r="A33" s="287">
        <v>29</v>
      </c>
      <c r="B33" s="334" t="s">
        <v>55</v>
      </c>
      <c r="C33" s="334"/>
      <c r="D33" s="558"/>
      <c r="E33" s="543" t="s">
        <v>56</v>
      </c>
      <c r="F33" s="337"/>
      <c r="G33" s="543">
        <v>44285</v>
      </c>
      <c r="H33" s="546">
        <f aca="true" t="shared" si="2" ref="H33:N33">H34+H39</f>
        <v>77662</v>
      </c>
      <c r="I33" s="546">
        <f t="shared" si="2"/>
        <v>59904</v>
      </c>
      <c r="J33" s="285">
        <f t="shared" si="2"/>
        <v>53600</v>
      </c>
      <c r="K33" s="546">
        <f t="shared" si="2"/>
        <v>64903</v>
      </c>
      <c r="L33" s="285">
        <f t="shared" si="2"/>
        <v>131170</v>
      </c>
      <c r="M33" s="202">
        <f t="shared" si="2"/>
        <v>50900</v>
      </c>
      <c r="N33" s="203">
        <f t="shared" si="2"/>
        <v>48200</v>
      </c>
      <c r="O33" s="285">
        <f>O34+O39</f>
        <v>145540</v>
      </c>
      <c r="P33" s="285">
        <f>P34+P39</f>
        <v>178060</v>
      </c>
    </row>
    <row r="34" spans="1:16" ht="12.75">
      <c r="A34" s="287">
        <v>30</v>
      </c>
      <c r="B34" s="334"/>
      <c r="C34" s="335" t="s">
        <v>57</v>
      </c>
      <c r="D34" s="280" t="s">
        <v>58</v>
      </c>
      <c r="E34" s="336" t="s">
        <v>198</v>
      </c>
      <c r="F34" s="337"/>
      <c r="G34" s="337">
        <v>20431</v>
      </c>
      <c r="H34" s="333">
        <v>6152</v>
      </c>
      <c r="I34" s="333">
        <v>5615</v>
      </c>
      <c r="J34" s="333">
        <v>7500</v>
      </c>
      <c r="K34" s="333">
        <v>7500</v>
      </c>
      <c r="L34" s="333">
        <v>6000</v>
      </c>
      <c r="M34" s="206">
        <v>10500</v>
      </c>
      <c r="N34" s="207">
        <f>SUM(N35:N38)</f>
        <v>10150</v>
      </c>
      <c r="O34" s="333">
        <v>20200</v>
      </c>
      <c r="P34" s="333">
        <v>21000</v>
      </c>
    </row>
    <row r="35" spans="1:16" ht="12.75">
      <c r="A35" s="287">
        <f>A34+1</f>
        <v>31</v>
      </c>
      <c r="B35" s="334"/>
      <c r="C35" s="334"/>
      <c r="D35" s="558"/>
      <c r="E35" s="337"/>
      <c r="F35" s="337" t="s">
        <v>199</v>
      </c>
      <c r="G35" s="337">
        <v>16428</v>
      </c>
      <c r="H35" s="333">
        <v>1700</v>
      </c>
      <c r="I35" s="333">
        <v>3000</v>
      </c>
      <c r="J35" s="333">
        <v>3000</v>
      </c>
      <c r="K35" s="333">
        <v>3000</v>
      </c>
      <c r="L35" s="333">
        <v>3000</v>
      </c>
      <c r="M35" s="206">
        <v>6000</v>
      </c>
      <c r="N35" s="207">
        <v>6000</v>
      </c>
      <c r="O35" s="333">
        <v>18000</v>
      </c>
      <c r="P35" s="333">
        <v>18000</v>
      </c>
    </row>
    <row r="36" spans="1:16" ht="12.75">
      <c r="A36" s="287">
        <f>A35+1</f>
        <v>32</v>
      </c>
      <c r="B36" s="334"/>
      <c r="C36" s="334"/>
      <c r="D36" s="558"/>
      <c r="E36" s="337"/>
      <c r="F36" s="337" t="s">
        <v>200</v>
      </c>
      <c r="G36" s="337">
        <v>1418</v>
      </c>
      <c r="H36" s="333">
        <v>1996</v>
      </c>
      <c r="I36" s="333">
        <v>1570</v>
      </c>
      <c r="J36" s="333">
        <v>2000</v>
      </c>
      <c r="K36" s="333">
        <v>2000</v>
      </c>
      <c r="L36" s="333">
        <v>700</v>
      </c>
      <c r="M36" s="206">
        <v>2000</v>
      </c>
      <c r="N36" s="207">
        <v>1100</v>
      </c>
      <c r="O36" s="333">
        <v>700</v>
      </c>
      <c r="P36" s="333">
        <v>1300</v>
      </c>
    </row>
    <row r="37" spans="1:16" ht="12.75">
      <c r="A37" s="287">
        <v>33</v>
      </c>
      <c r="B37" s="334"/>
      <c r="C37" s="334"/>
      <c r="D37" s="558"/>
      <c r="E37" s="337"/>
      <c r="F37" s="337" t="s">
        <v>201</v>
      </c>
      <c r="G37" s="337">
        <v>1268</v>
      </c>
      <c r="H37" s="333">
        <v>1116</v>
      </c>
      <c r="I37" s="333">
        <v>822</v>
      </c>
      <c r="J37" s="333">
        <v>1200</v>
      </c>
      <c r="K37" s="333">
        <v>1200</v>
      </c>
      <c r="L37" s="333">
        <v>1000</v>
      </c>
      <c r="M37" s="206">
        <v>1000</v>
      </c>
      <c r="N37" s="207">
        <v>1500</v>
      </c>
      <c r="O37" s="333">
        <v>1000</v>
      </c>
      <c r="P37" s="333">
        <v>1100</v>
      </c>
    </row>
    <row r="38" spans="1:16" ht="12.75">
      <c r="A38" s="287">
        <v>34</v>
      </c>
      <c r="B38" s="334"/>
      <c r="C38" s="334"/>
      <c r="D38" s="558"/>
      <c r="E38" s="337"/>
      <c r="F38" s="337" t="s">
        <v>202</v>
      </c>
      <c r="G38" s="337">
        <v>1317</v>
      </c>
      <c r="H38" s="333">
        <v>1280</v>
      </c>
      <c r="I38" s="333">
        <v>163</v>
      </c>
      <c r="J38" s="333">
        <v>1300</v>
      </c>
      <c r="K38" s="333">
        <v>1300</v>
      </c>
      <c r="L38" s="333">
        <v>1300</v>
      </c>
      <c r="M38" s="206">
        <v>1500</v>
      </c>
      <c r="N38" s="207">
        <v>1550</v>
      </c>
      <c r="O38" s="333">
        <v>500</v>
      </c>
      <c r="P38" s="333">
        <v>600</v>
      </c>
    </row>
    <row r="39" spans="1:16" ht="12.75">
      <c r="A39" s="287">
        <v>35</v>
      </c>
      <c r="B39" s="334"/>
      <c r="C39" s="335" t="s">
        <v>59</v>
      </c>
      <c r="D39" s="280" t="s">
        <v>41</v>
      </c>
      <c r="E39" s="336" t="s">
        <v>60</v>
      </c>
      <c r="F39" s="336"/>
      <c r="G39" s="336">
        <v>20214</v>
      </c>
      <c r="H39" s="333">
        <v>71510</v>
      </c>
      <c r="I39" s="333">
        <v>54289</v>
      </c>
      <c r="J39" s="333">
        <f>SUM(J40:J50)</f>
        <v>46100</v>
      </c>
      <c r="K39" s="333">
        <v>57403</v>
      </c>
      <c r="L39" s="333">
        <f>SUM(L40:L50)</f>
        <v>125170</v>
      </c>
      <c r="M39" s="206">
        <v>40400</v>
      </c>
      <c r="N39" s="207">
        <f>SUM(N40:N50)</f>
        <v>38050</v>
      </c>
      <c r="O39" s="333">
        <f>SUM(O40:O50)</f>
        <v>125340</v>
      </c>
      <c r="P39" s="333">
        <f>SUM(P40:P50)</f>
        <v>157060</v>
      </c>
    </row>
    <row r="40" spans="1:16" ht="12.75">
      <c r="A40" s="287">
        <v>36</v>
      </c>
      <c r="B40" s="334"/>
      <c r="C40" s="334"/>
      <c r="D40" s="280"/>
      <c r="E40" s="560"/>
      <c r="F40" s="560" t="s">
        <v>203</v>
      </c>
      <c r="G40" s="560">
        <v>105</v>
      </c>
      <c r="H40" s="333">
        <v>216</v>
      </c>
      <c r="I40" s="333">
        <v>20</v>
      </c>
      <c r="J40" s="333">
        <v>200</v>
      </c>
      <c r="K40" s="333">
        <v>200</v>
      </c>
      <c r="L40" s="333">
        <v>6000</v>
      </c>
      <c r="M40" s="206">
        <v>250</v>
      </c>
      <c r="N40" s="207">
        <v>700</v>
      </c>
      <c r="O40" s="333">
        <v>6000</v>
      </c>
      <c r="P40" s="333">
        <v>6000</v>
      </c>
    </row>
    <row r="41" spans="1:16" ht="12.75">
      <c r="A41" s="287">
        <v>37</v>
      </c>
      <c r="B41" s="334"/>
      <c r="C41" s="334"/>
      <c r="D41" s="280"/>
      <c r="E41" s="560" t="s">
        <v>224</v>
      </c>
      <c r="F41" s="560"/>
      <c r="G41" s="560">
        <v>342</v>
      </c>
      <c r="H41" s="333">
        <v>682</v>
      </c>
      <c r="I41" s="333">
        <v>516</v>
      </c>
      <c r="J41" s="333">
        <v>600</v>
      </c>
      <c r="K41" s="333">
        <v>600</v>
      </c>
      <c r="L41" s="333">
        <v>600</v>
      </c>
      <c r="M41" s="206">
        <v>600</v>
      </c>
      <c r="N41" s="207">
        <v>550</v>
      </c>
      <c r="O41" s="333">
        <v>600</v>
      </c>
      <c r="P41" s="333">
        <v>600</v>
      </c>
    </row>
    <row r="42" spans="1:16" ht="12.75">
      <c r="A42" s="287">
        <v>38</v>
      </c>
      <c r="B42" s="334"/>
      <c r="C42" s="334"/>
      <c r="D42" s="280"/>
      <c r="E42" s="560" t="s">
        <v>225</v>
      </c>
      <c r="F42" s="560" t="s">
        <v>204</v>
      </c>
      <c r="G42" s="560">
        <v>1110</v>
      </c>
      <c r="H42" s="333">
        <v>898</v>
      </c>
      <c r="I42" s="333">
        <v>771</v>
      </c>
      <c r="J42" s="332">
        <v>800</v>
      </c>
      <c r="K42" s="333">
        <v>800</v>
      </c>
      <c r="L42" s="332">
        <v>850</v>
      </c>
      <c r="M42" s="206">
        <v>850</v>
      </c>
      <c r="N42" s="207">
        <v>900</v>
      </c>
      <c r="O42" s="332">
        <v>850</v>
      </c>
      <c r="P42" s="332">
        <v>570</v>
      </c>
    </row>
    <row r="43" spans="1:16" ht="12.75">
      <c r="A43" s="287">
        <v>39</v>
      </c>
      <c r="B43" s="334"/>
      <c r="C43" s="334"/>
      <c r="D43" s="280"/>
      <c r="E43" s="560" t="s">
        <v>226</v>
      </c>
      <c r="F43" s="560"/>
      <c r="G43" s="560">
        <v>2466</v>
      </c>
      <c r="H43" s="333">
        <v>7029</v>
      </c>
      <c r="I43" s="333">
        <v>7614</v>
      </c>
      <c r="J43" s="332">
        <v>7000</v>
      </c>
      <c r="K43" s="333">
        <v>7000</v>
      </c>
      <c r="L43" s="332">
        <v>13000</v>
      </c>
      <c r="M43" s="206">
        <v>4000</v>
      </c>
      <c r="N43" s="207">
        <v>2900</v>
      </c>
      <c r="O43" s="332">
        <v>13000</v>
      </c>
      <c r="P43" s="332">
        <v>13000</v>
      </c>
    </row>
    <row r="44" spans="1:16" ht="12.75">
      <c r="A44" s="287">
        <v>40</v>
      </c>
      <c r="B44" s="334"/>
      <c r="C44" s="334"/>
      <c r="D44" s="280"/>
      <c r="E44" s="560"/>
      <c r="F44" s="560" t="s">
        <v>301</v>
      </c>
      <c r="G44" s="560"/>
      <c r="H44" s="333">
        <v>2907</v>
      </c>
      <c r="I44" s="333">
        <v>2798</v>
      </c>
      <c r="J44" s="332">
        <v>4000</v>
      </c>
      <c r="K44" s="333">
        <v>6000</v>
      </c>
      <c r="L44" s="332">
        <v>1500</v>
      </c>
      <c r="M44" s="206">
        <v>1500</v>
      </c>
      <c r="N44" s="207">
        <v>1500</v>
      </c>
      <c r="O44" s="332">
        <v>1500</v>
      </c>
      <c r="P44" s="332">
        <v>1500</v>
      </c>
    </row>
    <row r="45" spans="1:16" ht="12.75">
      <c r="A45" s="528">
        <v>41</v>
      </c>
      <c r="B45" s="334"/>
      <c r="C45" s="334"/>
      <c r="D45" s="280"/>
      <c r="E45" s="560" t="s">
        <v>303</v>
      </c>
      <c r="F45" s="560"/>
      <c r="G45" s="560">
        <v>6691</v>
      </c>
      <c r="H45" s="333">
        <v>9255</v>
      </c>
      <c r="I45" s="333">
        <v>5754</v>
      </c>
      <c r="J45" s="333">
        <v>9500</v>
      </c>
      <c r="K45" s="333">
        <v>17000</v>
      </c>
      <c r="L45" s="333">
        <v>10000</v>
      </c>
      <c r="M45" s="206">
        <v>17000</v>
      </c>
      <c r="N45" s="207">
        <v>17000</v>
      </c>
      <c r="O45" s="333">
        <v>10000</v>
      </c>
      <c r="P45" s="333">
        <v>12000</v>
      </c>
    </row>
    <row r="46" spans="1:16" ht="12.75">
      <c r="A46" s="529">
        <v>42</v>
      </c>
      <c r="B46" s="334"/>
      <c r="C46" s="335"/>
      <c r="D46" s="280"/>
      <c r="E46" s="336" t="s">
        <v>156</v>
      </c>
      <c r="F46" s="337" t="s">
        <v>302</v>
      </c>
      <c r="G46" s="337">
        <v>9500</v>
      </c>
      <c r="H46" s="333">
        <v>13319</v>
      </c>
      <c r="I46" s="333">
        <v>17168</v>
      </c>
      <c r="J46" s="284">
        <v>7000</v>
      </c>
      <c r="K46" s="333">
        <v>8500</v>
      </c>
      <c r="L46" s="284">
        <v>15000</v>
      </c>
      <c r="M46" s="206">
        <v>5000</v>
      </c>
      <c r="N46" s="207">
        <v>5000</v>
      </c>
      <c r="O46" s="284">
        <v>15000</v>
      </c>
      <c r="P46" s="284">
        <v>15000</v>
      </c>
    </row>
    <row r="47" spans="1:16" ht="12.75">
      <c r="A47" s="286">
        <v>43</v>
      </c>
      <c r="B47" s="596"/>
      <c r="C47" s="597"/>
      <c r="D47" s="598"/>
      <c r="E47" s="599"/>
      <c r="F47" s="600" t="s">
        <v>304</v>
      </c>
      <c r="G47" s="600"/>
      <c r="H47" s="601"/>
      <c r="I47" s="601"/>
      <c r="J47" s="602"/>
      <c r="K47" s="601"/>
      <c r="L47" s="602">
        <v>60000</v>
      </c>
      <c r="M47" s="226"/>
      <c r="N47" s="227"/>
      <c r="O47" s="602">
        <v>60000</v>
      </c>
      <c r="P47" s="602">
        <v>90000</v>
      </c>
    </row>
    <row r="48" spans="1:16" ht="12.75">
      <c r="A48" s="589">
        <v>44</v>
      </c>
      <c r="B48" s="334"/>
      <c r="C48" s="335"/>
      <c r="D48" s="280"/>
      <c r="E48" s="336" t="s">
        <v>227</v>
      </c>
      <c r="F48" s="337"/>
      <c r="G48" s="337"/>
      <c r="H48" s="333">
        <v>11280</v>
      </c>
      <c r="I48" s="333">
        <v>7803</v>
      </c>
      <c r="J48" s="284">
        <v>8000</v>
      </c>
      <c r="K48" s="333">
        <v>7803</v>
      </c>
      <c r="L48" s="284">
        <v>8220</v>
      </c>
      <c r="M48" s="552">
        <v>4000</v>
      </c>
      <c r="N48" s="552">
        <v>4000</v>
      </c>
      <c r="O48" s="284">
        <v>8220</v>
      </c>
      <c r="P48" s="284">
        <v>8220</v>
      </c>
    </row>
    <row r="49" spans="1:16" ht="12.75">
      <c r="A49" s="589">
        <v>45</v>
      </c>
      <c r="B49" s="334"/>
      <c r="C49" s="335" t="s">
        <v>326</v>
      </c>
      <c r="D49" s="280"/>
      <c r="E49" s="336" t="s">
        <v>327</v>
      </c>
      <c r="F49" s="337"/>
      <c r="G49" s="337"/>
      <c r="H49" s="333"/>
      <c r="I49" s="333"/>
      <c r="J49" s="284"/>
      <c r="K49" s="333"/>
      <c r="L49" s="284">
        <v>0</v>
      </c>
      <c r="M49" s="552"/>
      <c r="N49" s="552"/>
      <c r="O49" s="284">
        <v>170</v>
      </c>
      <c r="P49" s="284">
        <v>170</v>
      </c>
    </row>
    <row r="50" spans="1:16" ht="12.75">
      <c r="A50" s="589">
        <v>46</v>
      </c>
      <c r="B50" s="334"/>
      <c r="C50" s="335" t="s">
        <v>59</v>
      </c>
      <c r="D50" s="280" t="s">
        <v>43</v>
      </c>
      <c r="E50" s="336" t="s">
        <v>205</v>
      </c>
      <c r="F50" s="337"/>
      <c r="G50" s="337">
        <v>3069</v>
      </c>
      <c r="H50" s="284">
        <v>8929</v>
      </c>
      <c r="I50" s="284">
        <v>11702</v>
      </c>
      <c r="J50" s="284">
        <v>9000</v>
      </c>
      <c r="K50" s="333">
        <v>9000</v>
      </c>
      <c r="L50" s="284">
        <v>10000</v>
      </c>
      <c r="M50" s="212">
        <v>6500</v>
      </c>
      <c r="N50" s="212">
        <v>5500</v>
      </c>
      <c r="O50" s="284">
        <v>10000</v>
      </c>
      <c r="P50" s="284">
        <v>10000</v>
      </c>
    </row>
    <row r="51" spans="1:16" ht="12.75">
      <c r="A51" s="287">
        <v>47</v>
      </c>
      <c r="B51" s="603" t="s">
        <v>61</v>
      </c>
      <c r="C51" s="604"/>
      <c r="D51" s="605"/>
      <c r="E51" s="606" t="s">
        <v>62</v>
      </c>
      <c r="F51" s="607"/>
      <c r="G51" s="606">
        <v>6701</v>
      </c>
      <c r="H51" s="608">
        <v>6945</v>
      </c>
      <c r="I51" s="608">
        <v>5279</v>
      </c>
      <c r="J51" s="608">
        <f>SUM(J52:J52)</f>
        <v>3000</v>
      </c>
      <c r="K51" s="608">
        <v>3000</v>
      </c>
      <c r="L51" s="608">
        <f>SUM(L52:L52)</f>
        <v>550</v>
      </c>
      <c r="M51" s="202">
        <v>1000</v>
      </c>
      <c r="N51" s="203">
        <f>N52</f>
        <v>1000</v>
      </c>
      <c r="O51" s="608">
        <f>SUM(O52:O52)</f>
        <v>550</v>
      </c>
      <c r="P51" s="608">
        <f>SUM(P52:P52)</f>
        <v>550</v>
      </c>
    </row>
    <row r="52" spans="1:16" ht="12.75">
      <c r="A52" s="287">
        <v>48</v>
      </c>
      <c r="B52" s="334"/>
      <c r="C52" s="280" t="s">
        <v>206</v>
      </c>
      <c r="D52" s="558"/>
      <c r="E52" s="336" t="s">
        <v>207</v>
      </c>
      <c r="F52" s="337"/>
      <c r="G52" s="337">
        <v>6701</v>
      </c>
      <c r="H52" s="333">
        <v>6945</v>
      </c>
      <c r="I52" s="333">
        <v>5279</v>
      </c>
      <c r="J52" s="333">
        <v>3000</v>
      </c>
      <c r="K52" s="333">
        <v>3000</v>
      </c>
      <c r="L52" s="333">
        <v>550</v>
      </c>
      <c r="M52" s="206">
        <v>1000</v>
      </c>
      <c r="N52" s="207">
        <v>1000</v>
      </c>
      <c r="O52" s="333">
        <v>550</v>
      </c>
      <c r="P52" s="333">
        <v>550</v>
      </c>
    </row>
    <row r="53" spans="1:16" ht="12.75">
      <c r="A53" s="287">
        <v>49</v>
      </c>
      <c r="B53" s="334"/>
      <c r="C53" s="280"/>
      <c r="D53" s="558"/>
      <c r="E53" s="544"/>
      <c r="F53" s="337"/>
      <c r="G53" s="337"/>
      <c r="H53" s="284"/>
      <c r="I53" s="284"/>
      <c r="J53" s="546"/>
      <c r="K53" s="284"/>
      <c r="L53" s="546"/>
      <c r="M53" s="208"/>
      <c r="N53" s="209"/>
      <c r="O53" s="546"/>
      <c r="P53" s="546"/>
    </row>
    <row r="54" spans="1:16" ht="12.75">
      <c r="A54" s="287">
        <v>50</v>
      </c>
      <c r="B54" s="334" t="s">
        <v>63</v>
      </c>
      <c r="C54" s="335"/>
      <c r="D54" s="558"/>
      <c r="E54" s="543" t="s">
        <v>64</v>
      </c>
      <c r="F54" s="337"/>
      <c r="G54" s="543">
        <v>7663</v>
      </c>
      <c r="H54" s="546">
        <v>80950</v>
      </c>
      <c r="I54" s="546">
        <v>62710</v>
      </c>
      <c r="J54" s="546">
        <v>7100</v>
      </c>
      <c r="K54" s="546">
        <v>7100</v>
      </c>
      <c r="L54" s="546">
        <v>28000</v>
      </c>
      <c r="M54" s="202">
        <v>7700</v>
      </c>
      <c r="N54" s="203" t="e">
        <f>#REF!+N56+N57</f>
        <v>#REF!</v>
      </c>
      <c r="O54" s="546">
        <v>4000</v>
      </c>
      <c r="P54" s="546">
        <v>3600</v>
      </c>
    </row>
    <row r="55" spans="1:16" ht="12.75">
      <c r="A55" s="287">
        <v>51</v>
      </c>
      <c r="B55" s="334"/>
      <c r="C55" s="335" t="s">
        <v>65</v>
      </c>
      <c r="D55" s="558"/>
      <c r="E55" s="337" t="s">
        <v>324</v>
      </c>
      <c r="F55" s="337"/>
      <c r="G55" s="543"/>
      <c r="H55" s="546"/>
      <c r="I55" s="546"/>
      <c r="J55" s="546"/>
      <c r="K55" s="546"/>
      <c r="L55" s="333">
        <v>25000</v>
      </c>
      <c r="M55" s="202"/>
      <c r="N55" s="203"/>
      <c r="O55" s="333">
        <v>0</v>
      </c>
      <c r="P55" s="333">
        <v>0</v>
      </c>
    </row>
    <row r="56" spans="1:16" ht="12.75">
      <c r="A56" s="287">
        <v>52</v>
      </c>
      <c r="B56" s="334"/>
      <c r="C56" s="335" t="s">
        <v>65</v>
      </c>
      <c r="D56" s="280"/>
      <c r="E56" s="336" t="s">
        <v>66</v>
      </c>
      <c r="F56" s="337"/>
      <c r="G56" s="337">
        <v>473</v>
      </c>
      <c r="H56" s="333">
        <v>443</v>
      </c>
      <c r="I56" s="333">
        <v>2535</v>
      </c>
      <c r="J56" s="284">
        <v>2000</v>
      </c>
      <c r="K56" s="333">
        <v>2000</v>
      </c>
      <c r="L56" s="284">
        <v>1000</v>
      </c>
      <c r="M56" s="206">
        <v>1500</v>
      </c>
      <c r="N56" s="207">
        <v>1425</v>
      </c>
      <c r="O56" s="284">
        <v>500</v>
      </c>
      <c r="P56" s="284">
        <v>100</v>
      </c>
    </row>
    <row r="57" spans="1:16" ht="12.75">
      <c r="A57" s="287">
        <v>53</v>
      </c>
      <c r="B57" s="334"/>
      <c r="C57" s="335" t="s">
        <v>65</v>
      </c>
      <c r="D57" s="280"/>
      <c r="E57" s="336" t="s">
        <v>228</v>
      </c>
      <c r="F57" s="337"/>
      <c r="G57" s="337">
        <v>6849</v>
      </c>
      <c r="H57" s="333">
        <v>2610</v>
      </c>
      <c r="I57" s="333">
        <v>5183</v>
      </c>
      <c r="J57" s="284">
        <v>5000</v>
      </c>
      <c r="K57" s="333">
        <v>5000</v>
      </c>
      <c r="L57" s="284">
        <v>2000</v>
      </c>
      <c r="M57" s="206">
        <v>5800</v>
      </c>
      <c r="N57" s="207">
        <v>7000</v>
      </c>
      <c r="O57" s="284">
        <v>3500</v>
      </c>
      <c r="P57" s="284">
        <v>3500</v>
      </c>
    </row>
    <row r="58" spans="1:16" ht="12.75">
      <c r="A58" s="530">
        <v>54</v>
      </c>
      <c r="B58" s="561" t="s">
        <v>69</v>
      </c>
      <c r="C58" s="561"/>
      <c r="D58" s="562"/>
      <c r="E58" s="563" t="s">
        <v>70</v>
      </c>
      <c r="F58" s="564"/>
      <c r="G58" s="565">
        <v>455159</v>
      </c>
      <c r="H58" s="566">
        <v>422541</v>
      </c>
      <c r="I58" s="566">
        <v>439231</v>
      </c>
      <c r="J58" s="567">
        <f>J59</f>
        <v>419428</v>
      </c>
      <c r="K58" s="566">
        <v>440425</v>
      </c>
      <c r="L58" s="567">
        <f>L59+L77</f>
        <v>553530</v>
      </c>
      <c r="M58" s="220">
        <v>505916</v>
      </c>
      <c r="N58" s="221">
        <v>524060</v>
      </c>
      <c r="O58" s="567">
        <f>O59+O77</f>
        <v>555746</v>
      </c>
      <c r="P58" s="567">
        <f>P59+P77</f>
        <v>572529</v>
      </c>
    </row>
    <row r="59" spans="1:16" ht="12.75">
      <c r="A59" s="530">
        <v>55</v>
      </c>
      <c r="B59" s="334" t="s">
        <v>208</v>
      </c>
      <c r="C59" s="280" t="s">
        <v>71</v>
      </c>
      <c r="D59" s="280"/>
      <c r="E59" s="568" t="s">
        <v>154</v>
      </c>
      <c r="F59" s="337"/>
      <c r="G59" s="543">
        <v>454659</v>
      </c>
      <c r="H59" s="285">
        <v>422541</v>
      </c>
      <c r="I59" s="285">
        <v>438731</v>
      </c>
      <c r="J59" s="284">
        <v>419428</v>
      </c>
      <c r="K59" s="285">
        <v>440425</v>
      </c>
      <c r="L59" s="284">
        <f>L60</f>
        <v>553530</v>
      </c>
      <c r="M59" s="198">
        <v>505916</v>
      </c>
      <c r="N59" s="199">
        <v>524060</v>
      </c>
      <c r="O59" s="284">
        <f>O60</f>
        <v>553246</v>
      </c>
      <c r="P59" s="284">
        <f>P60</f>
        <v>570029</v>
      </c>
    </row>
    <row r="60" spans="1:16" ht="12.75">
      <c r="A60" s="530">
        <v>56</v>
      </c>
      <c r="B60" s="334"/>
      <c r="C60" s="280"/>
      <c r="D60" s="280"/>
      <c r="E60" s="337" t="s">
        <v>127</v>
      </c>
      <c r="F60" s="337"/>
      <c r="G60" s="337">
        <v>454659</v>
      </c>
      <c r="H60" s="284">
        <v>422541</v>
      </c>
      <c r="I60" s="284">
        <v>438731</v>
      </c>
      <c r="J60" s="332">
        <v>419428</v>
      </c>
      <c r="K60" s="284">
        <v>440425</v>
      </c>
      <c r="L60" s="332">
        <f>SUM(L61:L74)</f>
        <v>553530</v>
      </c>
      <c r="M60" s="200">
        <v>505916</v>
      </c>
      <c r="N60" s="201">
        <v>524060</v>
      </c>
      <c r="O60" s="332">
        <f>SUM(O61:O75)</f>
        <v>553246</v>
      </c>
      <c r="P60" s="332">
        <v>570029</v>
      </c>
    </row>
    <row r="61" spans="1:16" ht="12.75">
      <c r="A61" s="530">
        <v>57</v>
      </c>
      <c r="B61" s="334"/>
      <c r="C61" s="280"/>
      <c r="D61" s="280"/>
      <c r="E61" s="262"/>
      <c r="F61" s="262" t="s">
        <v>209</v>
      </c>
      <c r="G61" s="262">
        <v>406583</v>
      </c>
      <c r="H61" s="332">
        <v>398853</v>
      </c>
      <c r="I61" s="332">
        <v>421661</v>
      </c>
      <c r="J61" s="332">
        <v>405400</v>
      </c>
      <c r="K61" s="332">
        <v>421003</v>
      </c>
      <c r="L61" s="332">
        <v>514204</v>
      </c>
      <c r="M61" s="204">
        <v>483538</v>
      </c>
      <c r="N61" s="205">
        <v>501682</v>
      </c>
      <c r="O61" s="332">
        <v>514204</v>
      </c>
      <c r="P61" s="332">
        <v>516694</v>
      </c>
    </row>
    <row r="62" spans="1:16" ht="12.75">
      <c r="A62" s="530">
        <v>58</v>
      </c>
      <c r="B62" s="334"/>
      <c r="C62" s="280"/>
      <c r="D62" s="280"/>
      <c r="E62" s="336"/>
      <c r="F62" s="337" t="s">
        <v>270</v>
      </c>
      <c r="G62" s="337">
        <v>8018</v>
      </c>
      <c r="H62" s="284">
        <v>5000</v>
      </c>
      <c r="I62" s="284">
        <v>6071</v>
      </c>
      <c r="J62" s="332">
        <v>6000</v>
      </c>
      <c r="K62" s="284">
        <v>6090</v>
      </c>
      <c r="L62" s="332">
        <v>0</v>
      </c>
      <c r="M62" s="200">
        <v>6000</v>
      </c>
      <c r="N62" s="201">
        <v>6000</v>
      </c>
      <c r="O62" s="332">
        <v>0</v>
      </c>
      <c r="P62" s="332">
        <v>139</v>
      </c>
    </row>
    <row r="63" spans="1:16" ht="12.75">
      <c r="A63" s="530">
        <v>59</v>
      </c>
      <c r="B63" s="334"/>
      <c r="C63" s="334"/>
      <c r="D63" s="335"/>
      <c r="E63" s="336"/>
      <c r="F63" s="337" t="s">
        <v>210</v>
      </c>
      <c r="G63" s="337">
        <v>1435</v>
      </c>
      <c r="H63" s="284">
        <v>1461</v>
      </c>
      <c r="I63" s="284">
        <v>867</v>
      </c>
      <c r="J63" s="332">
        <v>1500</v>
      </c>
      <c r="K63" s="284">
        <v>1500</v>
      </c>
      <c r="L63" s="332">
        <v>700</v>
      </c>
      <c r="M63" s="200">
        <v>1600</v>
      </c>
      <c r="N63" s="201">
        <v>1600</v>
      </c>
      <c r="O63" s="332">
        <v>700</v>
      </c>
      <c r="P63" s="332">
        <v>700</v>
      </c>
    </row>
    <row r="64" spans="1:16" ht="12.75">
      <c r="A64" s="530">
        <v>60</v>
      </c>
      <c r="B64" s="334"/>
      <c r="C64" s="334"/>
      <c r="D64" s="335"/>
      <c r="E64" s="336"/>
      <c r="F64" s="337" t="s">
        <v>211</v>
      </c>
      <c r="G64" s="337">
        <v>86</v>
      </c>
      <c r="H64" s="284">
        <v>1643</v>
      </c>
      <c r="I64" s="284">
        <v>74</v>
      </c>
      <c r="J64" s="332">
        <v>74</v>
      </c>
      <c r="K64" s="284">
        <v>74</v>
      </c>
      <c r="L64" s="332">
        <v>75</v>
      </c>
      <c r="M64" s="200">
        <v>88</v>
      </c>
      <c r="N64" s="201">
        <v>88</v>
      </c>
      <c r="O64" s="332">
        <v>75</v>
      </c>
      <c r="P64" s="332">
        <v>75</v>
      </c>
    </row>
    <row r="65" spans="1:16" ht="12.75">
      <c r="A65" s="530">
        <v>61</v>
      </c>
      <c r="B65" s="334"/>
      <c r="C65" s="334"/>
      <c r="D65" s="335"/>
      <c r="E65" s="336"/>
      <c r="F65" s="337" t="s">
        <v>212</v>
      </c>
      <c r="G65" s="337">
        <v>193</v>
      </c>
      <c r="H65" s="284">
        <v>180</v>
      </c>
      <c r="I65" s="284">
        <v>160</v>
      </c>
      <c r="J65" s="332">
        <v>180</v>
      </c>
      <c r="K65" s="284">
        <v>200</v>
      </c>
      <c r="L65" s="332">
        <v>163</v>
      </c>
      <c r="M65" s="200">
        <v>200</v>
      </c>
      <c r="N65" s="201">
        <v>200</v>
      </c>
      <c r="O65" s="332">
        <v>163</v>
      </c>
      <c r="P65" s="332">
        <v>163</v>
      </c>
    </row>
    <row r="66" spans="1:16" ht="12.75">
      <c r="A66" s="531">
        <v>62</v>
      </c>
      <c r="B66" s="334"/>
      <c r="C66" s="334"/>
      <c r="D66" s="335"/>
      <c r="E66" s="336"/>
      <c r="F66" s="337" t="s">
        <v>213</v>
      </c>
      <c r="G66" s="337">
        <v>557</v>
      </c>
      <c r="H66" s="284">
        <v>564</v>
      </c>
      <c r="I66" s="284">
        <v>565</v>
      </c>
      <c r="J66" s="332">
        <v>564</v>
      </c>
      <c r="K66" s="284">
        <v>564</v>
      </c>
      <c r="L66" s="332">
        <v>578</v>
      </c>
      <c r="M66" s="210">
        <v>600</v>
      </c>
      <c r="N66" s="211">
        <v>600</v>
      </c>
      <c r="O66" s="332">
        <v>578</v>
      </c>
      <c r="P66" s="332">
        <v>580</v>
      </c>
    </row>
    <row r="67" spans="1:16" ht="12.75">
      <c r="A67" s="529">
        <v>63</v>
      </c>
      <c r="B67" s="334"/>
      <c r="C67" s="334"/>
      <c r="D67" s="335"/>
      <c r="E67" s="336"/>
      <c r="F67" s="337" t="s">
        <v>223</v>
      </c>
      <c r="G67" s="337">
        <v>1716</v>
      </c>
      <c r="H67" s="284">
        <v>1026</v>
      </c>
      <c r="I67" s="284">
        <v>2672</v>
      </c>
      <c r="J67" s="332">
        <v>0</v>
      </c>
      <c r="K67" s="284">
        <v>5460</v>
      </c>
      <c r="L67" s="332">
        <v>600</v>
      </c>
      <c r="M67" s="213">
        <v>0</v>
      </c>
      <c r="N67" s="213">
        <v>0</v>
      </c>
      <c r="O67" s="332">
        <v>600</v>
      </c>
      <c r="P67" s="332">
        <v>600</v>
      </c>
    </row>
    <row r="68" spans="1:16" ht="12.75">
      <c r="A68" s="529">
        <v>64</v>
      </c>
      <c r="B68" s="334"/>
      <c r="C68" s="334"/>
      <c r="D68" s="335"/>
      <c r="E68" s="336"/>
      <c r="F68" s="337" t="s">
        <v>214</v>
      </c>
      <c r="G68" s="337">
        <v>2232</v>
      </c>
      <c r="H68" s="284">
        <v>2734</v>
      </c>
      <c r="I68" s="284">
        <v>2821</v>
      </c>
      <c r="J68" s="284">
        <v>4500</v>
      </c>
      <c r="K68" s="284">
        <v>4500</v>
      </c>
      <c r="L68" s="284">
        <v>2000</v>
      </c>
      <c r="M68" s="213">
        <v>4500</v>
      </c>
      <c r="N68" s="213">
        <v>4500</v>
      </c>
      <c r="O68" s="284">
        <v>2000</v>
      </c>
      <c r="P68" s="284">
        <v>2000</v>
      </c>
    </row>
    <row r="69" spans="1:16" ht="12.75">
      <c r="A69" s="529">
        <v>65</v>
      </c>
      <c r="B69" s="334"/>
      <c r="C69" s="334"/>
      <c r="D69" s="335"/>
      <c r="E69" s="336"/>
      <c r="F69" s="337" t="s">
        <v>269</v>
      </c>
      <c r="G69" s="337"/>
      <c r="H69" s="284">
        <v>867</v>
      </c>
      <c r="I69" s="284">
        <v>683</v>
      </c>
      <c r="J69" s="284">
        <v>0</v>
      </c>
      <c r="K69" s="284">
        <v>424</v>
      </c>
      <c r="L69" s="284">
        <v>4000</v>
      </c>
      <c r="M69" s="213">
        <v>0</v>
      </c>
      <c r="N69" s="213">
        <v>0</v>
      </c>
      <c r="O69" s="284">
        <v>4000</v>
      </c>
      <c r="P69" s="284">
        <v>4000</v>
      </c>
    </row>
    <row r="70" spans="1:16" ht="12.75">
      <c r="A70" s="529">
        <v>66</v>
      </c>
      <c r="B70" s="334"/>
      <c r="C70" s="334"/>
      <c r="D70" s="335"/>
      <c r="E70" s="336"/>
      <c r="F70" s="337" t="s">
        <v>215</v>
      </c>
      <c r="G70" s="337">
        <v>348</v>
      </c>
      <c r="H70" s="284">
        <v>332</v>
      </c>
      <c r="I70" s="284">
        <v>216</v>
      </c>
      <c r="J70" s="284">
        <v>1200</v>
      </c>
      <c r="K70" s="284">
        <v>600</v>
      </c>
      <c r="L70" s="284">
        <v>90</v>
      </c>
      <c r="M70" s="213">
        <v>1200</v>
      </c>
      <c r="N70" s="213">
        <v>1200</v>
      </c>
      <c r="O70" s="284">
        <v>90</v>
      </c>
      <c r="P70" s="284">
        <v>90</v>
      </c>
    </row>
    <row r="71" spans="1:16" ht="12.75">
      <c r="A71" s="529">
        <v>67</v>
      </c>
      <c r="B71" s="334"/>
      <c r="C71" s="334"/>
      <c r="D71" s="335"/>
      <c r="E71" s="336"/>
      <c r="F71" s="337" t="s">
        <v>255</v>
      </c>
      <c r="G71" s="337"/>
      <c r="H71" s="284">
        <v>9093</v>
      </c>
      <c r="I71" s="284">
        <v>0</v>
      </c>
      <c r="J71" s="284">
        <v>0</v>
      </c>
      <c r="K71" s="338">
        <v>0</v>
      </c>
      <c r="L71" s="284">
        <v>20360</v>
      </c>
      <c r="M71" s="213">
        <v>8190</v>
      </c>
      <c r="N71" s="213">
        <v>8190</v>
      </c>
      <c r="O71" s="284">
        <v>20360</v>
      </c>
      <c r="P71" s="284">
        <v>20160</v>
      </c>
    </row>
    <row r="72" spans="1:16" ht="12.75">
      <c r="A72" s="529">
        <v>68</v>
      </c>
      <c r="B72" s="334"/>
      <c r="C72" s="334"/>
      <c r="D72" s="335"/>
      <c r="E72" s="336"/>
      <c r="F72" s="337" t="s">
        <v>264</v>
      </c>
      <c r="G72" s="337"/>
      <c r="H72" s="284"/>
      <c r="I72" s="284"/>
      <c r="J72" s="284"/>
      <c r="K72" s="338"/>
      <c r="L72" s="284">
        <v>510</v>
      </c>
      <c r="M72" s="213"/>
      <c r="N72" s="213"/>
      <c r="O72" s="284">
        <v>26</v>
      </c>
      <c r="P72" s="284">
        <v>26</v>
      </c>
    </row>
    <row r="73" spans="1:16" ht="12.75">
      <c r="A73" s="529">
        <v>69</v>
      </c>
      <c r="B73" s="334"/>
      <c r="C73" s="334"/>
      <c r="D73" s="335"/>
      <c r="E73" s="336"/>
      <c r="F73" s="337" t="s">
        <v>276</v>
      </c>
      <c r="G73" s="337"/>
      <c r="H73" s="284"/>
      <c r="I73" s="284"/>
      <c r="J73" s="284"/>
      <c r="K73" s="338"/>
      <c r="L73" s="284">
        <v>5000</v>
      </c>
      <c r="M73" s="213"/>
      <c r="N73" s="213"/>
      <c r="O73" s="284">
        <v>5000</v>
      </c>
      <c r="P73" s="284">
        <v>4154</v>
      </c>
    </row>
    <row r="74" spans="1:16" ht="12.75">
      <c r="A74" s="529">
        <v>70</v>
      </c>
      <c r="B74" s="334"/>
      <c r="C74" s="334"/>
      <c r="D74" s="335"/>
      <c r="E74" s="336"/>
      <c r="F74" s="337" t="s">
        <v>314</v>
      </c>
      <c r="G74" s="337"/>
      <c r="H74" s="284"/>
      <c r="I74" s="284"/>
      <c r="J74" s="284"/>
      <c r="K74" s="338"/>
      <c r="L74" s="284">
        <v>5250</v>
      </c>
      <c r="M74" s="213"/>
      <c r="N74" s="213"/>
      <c r="O74" s="284">
        <v>5250</v>
      </c>
      <c r="P74" s="284">
        <v>5250</v>
      </c>
    </row>
    <row r="75" spans="1:16" ht="12.75">
      <c r="A75" s="529">
        <v>71</v>
      </c>
      <c r="B75" s="334"/>
      <c r="C75" s="334"/>
      <c r="D75" s="335"/>
      <c r="E75" s="336"/>
      <c r="F75" s="337" t="s">
        <v>336</v>
      </c>
      <c r="G75" s="337"/>
      <c r="H75" s="284"/>
      <c r="I75" s="284"/>
      <c r="J75" s="284"/>
      <c r="K75" s="338"/>
      <c r="L75" s="284">
        <v>0</v>
      </c>
      <c r="M75" s="213"/>
      <c r="N75" s="213"/>
      <c r="O75" s="284">
        <v>200</v>
      </c>
      <c r="P75" s="284">
        <v>200</v>
      </c>
    </row>
    <row r="76" spans="1:16" ht="12.75">
      <c r="A76" s="529">
        <v>72</v>
      </c>
      <c r="B76" s="334"/>
      <c r="C76" s="334"/>
      <c r="D76" s="335"/>
      <c r="E76" s="336"/>
      <c r="F76" s="337" t="s">
        <v>354</v>
      </c>
      <c r="G76" s="337"/>
      <c r="H76" s="284"/>
      <c r="I76" s="284"/>
      <c r="J76" s="284"/>
      <c r="K76" s="338"/>
      <c r="L76" s="284">
        <v>0</v>
      </c>
      <c r="M76" s="213"/>
      <c r="N76" s="213"/>
      <c r="O76" s="284">
        <v>0</v>
      </c>
      <c r="P76" s="284">
        <v>15198</v>
      </c>
    </row>
    <row r="77" spans="1:16" ht="12.75">
      <c r="A77" s="529">
        <v>73</v>
      </c>
      <c r="B77" s="334" t="s">
        <v>252</v>
      </c>
      <c r="C77" s="334"/>
      <c r="D77" s="335"/>
      <c r="E77" s="336"/>
      <c r="F77" s="337" t="s">
        <v>216</v>
      </c>
      <c r="G77" s="337">
        <v>500</v>
      </c>
      <c r="H77" s="284">
        <v>0</v>
      </c>
      <c r="I77" s="284">
        <v>500</v>
      </c>
      <c r="J77" s="338">
        <v>0</v>
      </c>
      <c r="K77" s="339">
        <v>0</v>
      </c>
      <c r="L77" s="338">
        <v>0</v>
      </c>
      <c r="M77" s="213">
        <v>0</v>
      </c>
      <c r="N77" s="213">
        <v>0</v>
      </c>
      <c r="O77" s="338">
        <v>2500</v>
      </c>
      <c r="P77" s="338">
        <v>2500</v>
      </c>
    </row>
    <row r="78" spans="1:16" ht="12.75">
      <c r="A78" s="529">
        <v>74</v>
      </c>
      <c r="B78" s="334"/>
      <c r="C78" s="334"/>
      <c r="D78" s="335"/>
      <c r="E78" s="336"/>
      <c r="F78" s="337" t="s">
        <v>328</v>
      </c>
      <c r="G78" s="337"/>
      <c r="H78" s="284"/>
      <c r="I78" s="284"/>
      <c r="J78" s="338"/>
      <c r="K78" s="339"/>
      <c r="L78" s="338">
        <v>0</v>
      </c>
      <c r="M78" s="213"/>
      <c r="N78" s="213"/>
      <c r="O78" s="609">
        <v>2500</v>
      </c>
      <c r="P78" s="609">
        <v>2500</v>
      </c>
    </row>
    <row r="79" spans="1:16" ht="15">
      <c r="A79" s="529">
        <v>75</v>
      </c>
      <c r="B79" s="364"/>
      <c r="C79" s="364"/>
      <c r="D79" s="365"/>
      <c r="E79" s="569" t="s">
        <v>73</v>
      </c>
      <c r="F79" s="366"/>
      <c r="G79" s="366">
        <v>976562</v>
      </c>
      <c r="H79" s="367">
        <f>H58+H22+H7</f>
        <v>1193642</v>
      </c>
      <c r="I79" s="367">
        <v>1231631</v>
      </c>
      <c r="J79" s="367">
        <f aca="true" t="shared" si="3" ref="J79:O79">J58+J22+J7</f>
        <v>1146101</v>
      </c>
      <c r="K79" s="367">
        <f t="shared" si="3"/>
        <v>1220821</v>
      </c>
      <c r="L79" s="367">
        <f t="shared" si="3"/>
        <v>1565860</v>
      </c>
      <c r="M79" s="222">
        <f t="shared" si="3"/>
        <v>1317376</v>
      </c>
      <c r="N79" s="222" t="e">
        <f t="shared" si="3"/>
        <v>#REF!</v>
      </c>
      <c r="O79" s="367">
        <f t="shared" si="3"/>
        <v>1627146</v>
      </c>
      <c r="P79" s="367">
        <f>P58+P22+P7</f>
        <v>1685049</v>
      </c>
    </row>
  </sheetData>
  <sheetProtection/>
  <mergeCells count="3">
    <mergeCell ref="A1:N1"/>
    <mergeCell ref="A3:F4"/>
    <mergeCell ref="A2:IV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:E2"/>
    </sheetView>
  </sheetViews>
  <sheetFormatPr defaultColWidth="9.140625" defaultRowHeight="12.75"/>
  <cols>
    <col min="3" max="4" width="0" style="0" hidden="1" customWidth="1"/>
    <col min="5" max="5" width="25.28125" style="0" customWidth="1"/>
    <col min="6" max="10" width="0" style="0" hidden="1" customWidth="1"/>
    <col min="11" max="13" width="13.00390625" style="0" customWidth="1"/>
  </cols>
  <sheetData>
    <row r="1" spans="1:13" ht="13.5" thickBot="1">
      <c r="A1" s="640" t="s">
        <v>74</v>
      </c>
      <c r="B1" s="640"/>
      <c r="C1" s="640"/>
      <c r="D1" s="640"/>
      <c r="E1" s="640"/>
      <c r="F1" s="388"/>
      <c r="G1" s="389"/>
      <c r="H1" s="390"/>
      <c r="I1" s="346"/>
      <c r="J1" s="346"/>
      <c r="K1" s="347"/>
      <c r="L1" s="347"/>
      <c r="M1" s="347"/>
    </row>
    <row r="2" spans="1:13" ht="15.75">
      <c r="A2" s="640"/>
      <c r="B2" s="640"/>
      <c r="C2" s="640"/>
      <c r="D2" s="640"/>
      <c r="E2" s="640"/>
      <c r="F2" s="391" t="s">
        <v>185</v>
      </c>
      <c r="G2" s="392" t="s">
        <v>184</v>
      </c>
      <c r="H2" s="393" t="s">
        <v>184</v>
      </c>
      <c r="I2" s="351" t="s">
        <v>24</v>
      </c>
      <c r="J2" s="351" t="s">
        <v>129</v>
      </c>
      <c r="K2" s="490" t="s">
        <v>24</v>
      </c>
      <c r="L2" s="490" t="s">
        <v>24</v>
      </c>
      <c r="M2" s="490" t="s">
        <v>24</v>
      </c>
    </row>
    <row r="3" spans="1:13" ht="15.75">
      <c r="A3" s="352"/>
      <c r="B3" s="494" t="s">
        <v>25</v>
      </c>
      <c r="C3" s="494" t="s">
        <v>26</v>
      </c>
      <c r="D3" s="494" t="s">
        <v>27</v>
      </c>
      <c r="E3" s="498"/>
      <c r="F3" s="394" t="s">
        <v>187</v>
      </c>
      <c r="G3" s="355" t="s">
        <v>218</v>
      </c>
      <c r="H3" s="356" t="s">
        <v>218</v>
      </c>
      <c r="I3" s="395" t="s">
        <v>189</v>
      </c>
      <c r="J3" s="357" t="s">
        <v>130</v>
      </c>
      <c r="K3" s="491" t="s">
        <v>238</v>
      </c>
      <c r="L3" s="491" t="s">
        <v>238</v>
      </c>
      <c r="M3" s="491" t="s">
        <v>238</v>
      </c>
    </row>
    <row r="4" spans="1:13" ht="13.5" thickBot="1">
      <c r="A4" s="358"/>
      <c r="B4" s="496"/>
      <c r="C4" s="497"/>
      <c r="D4" s="496" t="s">
        <v>28</v>
      </c>
      <c r="E4" s="499" t="s">
        <v>29</v>
      </c>
      <c r="F4" s="396">
        <v>2010</v>
      </c>
      <c r="G4" s="359">
        <v>2013</v>
      </c>
      <c r="H4" s="360">
        <v>2014</v>
      </c>
      <c r="I4" s="361"/>
      <c r="J4" s="397" t="s">
        <v>189</v>
      </c>
      <c r="K4" s="362"/>
      <c r="L4" s="362" t="s">
        <v>339</v>
      </c>
      <c r="M4" s="362" t="s">
        <v>338</v>
      </c>
    </row>
    <row r="5" spans="1:13" ht="13.5" thickTop="1">
      <c r="A5" s="179">
        <v>1</v>
      </c>
      <c r="B5" s="374" t="s">
        <v>49</v>
      </c>
      <c r="C5" s="375"/>
      <c r="D5" s="376"/>
      <c r="E5" s="377" t="s">
        <v>50</v>
      </c>
      <c r="F5" s="378">
        <v>182360</v>
      </c>
      <c r="G5" s="379">
        <v>566</v>
      </c>
      <c r="H5" s="380">
        <v>3269</v>
      </c>
      <c r="I5" s="381">
        <v>118</v>
      </c>
      <c r="J5" s="382">
        <v>118</v>
      </c>
      <c r="K5" s="381">
        <v>118</v>
      </c>
      <c r="L5" s="381">
        <v>118</v>
      </c>
      <c r="M5" s="381">
        <v>3688</v>
      </c>
    </row>
    <row r="6" spans="1:13" ht="12.75">
      <c r="A6" s="180">
        <f>A5+1</f>
        <v>2</v>
      </c>
      <c r="B6" s="264"/>
      <c r="C6" s="265"/>
      <c r="D6" s="266"/>
      <c r="E6" s="181"/>
      <c r="F6" s="267"/>
      <c r="G6" s="268"/>
      <c r="H6" s="269"/>
      <c r="I6" s="270"/>
      <c r="J6" s="271"/>
      <c r="K6" s="270"/>
      <c r="L6" s="270"/>
      <c r="M6" s="270"/>
    </row>
    <row r="7" spans="1:13" ht="12.75">
      <c r="A7" s="180">
        <f>A6+1</f>
        <v>3</v>
      </c>
      <c r="B7" s="265" t="s">
        <v>75</v>
      </c>
      <c r="C7" s="265"/>
      <c r="D7" s="266"/>
      <c r="E7" s="181" t="s">
        <v>74</v>
      </c>
      <c r="F7" s="267"/>
      <c r="G7" s="268">
        <v>566</v>
      </c>
      <c r="H7" s="269">
        <v>118</v>
      </c>
      <c r="I7" s="270">
        <v>118</v>
      </c>
      <c r="J7" s="271">
        <v>118</v>
      </c>
      <c r="K7" s="270">
        <v>118</v>
      </c>
      <c r="L7" s="270">
        <v>118</v>
      </c>
      <c r="M7" s="270">
        <v>3688</v>
      </c>
    </row>
    <row r="8" spans="1:13" ht="12.75">
      <c r="A8" s="182">
        <v>4</v>
      </c>
      <c r="B8" s="272"/>
      <c r="C8" s="272" t="s">
        <v>77</v>
      </c>
      <c r="D8" s="273" t="s">
        <v>41</v>
      </c>
      <c r="E8" s="274" t="s">
        <v>217</v>
      </c>
      <c r="F8" s="275">
        <v>139108</v>
      </c>
      <c r="G8" s="276">
        <v>448</v>
      </c>
      <c r="H8" s="277">
        <v>3151</v>
      </c>
      <c r="I8" s="278">
        <v>0</v>
      </c>
      <c r="J8" s="279"/>
      <c r="K8" s="278">
        <v>0</v>
      </c>
      <c r="L8" s="278">
        <v>0</v>
      </c>
      <c r="M8" s="278">
        <v>1670</v>
      </c>
    </row>
    <row r="9" spans="1:13" ht="12.75">
      <c r="A9" s="183">
        <v>5</v>
      </c>
      <c r="B9" s="280"/>
      <c r="C9" s="280" t="s">
        <v>76</v>
      </c>
      <c r="D9" s="280"/>
      <c r="E9" s="262" t="s">
        <v>277</v>
      </c>
      <c r="F9" s="281">
        <v>119</v>
      </c>
      <c r="G9" s="282">
        <v>118</v>
      </c>
      <c r="H9" s="283">
        <v>118</v>
      </c>
      <c r="I9" s="284">
        <v>118</v>
      </c>
      <c r="J9" s="284">
        <v>118</v>
      </c>
      <c r="K9" s="284">
        <v>118</v>
      </c>
      <c r="L9" s="284">
        <v>118</v>
      </c>
      <c r="M9" s="284">
        <v>118</v>
      </c>
    </row>
    <row r="10" spans="1:13" ht="12.75">
      <c r="A10" s="183">
        <v>6</v>
      </c>
      <c r="B10" s="280"/>
      <c r="C10" s="280"/>
      <c r="D10" s="280"/>
      <c r="E10" s="262" t="s">
        <v>345</v>
      </c>
      <c r="F10" s="281"/>
      <c r="G10" s="283"/>
      <c r="H10" s="283"/>
      <c r="I10" s="284"/>
      <c r="J10" s="284"/>
      <c r="K10" s="284">
        <v>0</v>
      </c>
      <c r="L10" s="284">
        <v>0</v>
      </c>
      <c r="M10" s="284">
        <v>1900</v>
      </c>
    </row>
    <row r="11" spans="1:13" ht="12.75">
      <c r="A11" s="183">
        <v>7</v>
      </c>
      <c r="B11" s="383" t="s">
        <v>305</v>
      </c>
      <c r="C11" s="383"/>
      <c r="D11" s="383"/>
      <c r="E11" s="384" t="s">
        <v>306</v>
      </c>
      <c r="F11" s="385"/>
      <c r="G11" s="386">
        <v>0</v>
      </c>
      <c r="H11" s="386">
        <v>440540</v>
      </c>
      <c r="I11" s="387">
        <v>0</v>
      </c>
      <c r="J11" s="387">
        <v>0</v>
      </c>
      <c r="K11" s="387">
        <v>0</v>
      </c>
      <c r="L11" s="387">
        <v>0</v>
      </c>
      <c r="M11" s="387">
        <v>5000</v>
      </c>
    </row>
    <row r="12" spans="1:13" ht="12.75">
      <c r="A12" s="183">
        <v>8</v>
      </c>
      <c r="B12" s="280"/>
      <c r="C12" s="280"/>
      <c r="D12" s="280"/>
      <c r="E12" s="262" t="s">
        <v>351</v>
      </c>
      <c r="F12" s="281">
        <v>3300</v>
      </c>
      <c r="G12" s="282">
        <v>0</v>
      </c>
      <c r="H12" s="282">
        <v>440540</v>
      </c>
      <c r="I12" s="285"/>
      <c r="J12" s="285">
        <v>0</v>
      </c>
      <c r="K12" s="285">
        <v>0</v>
      </c>
      <c r="L12" s="285">
        <v>0</v>
      </c>
      <c r="M12" s="285">
        <v>5000</v>
      </c>
    </row>
    <row r="13" spans="1:13" ht="12.75">
      <c r="A13" s="183">
        <v>9</v>
      </c>
      <c r="B13" s="368"/>
      <c r="C13" s="368"/>
      <c r="D13" s="369"/>
      <c r="E13" s="370" t="s">
        <v>312</v>
      </c>
      <c r="F13" s="371">
        <v>182360</v>
      </c>
      <c r="G13" s="372">
        <v>566</v>
      </c>
      <c r="H13" s="372">
        <v>443809</v>
      </c>
      <c r="I13" s="373">
        <v>118</v>
      </c>
      <c r="J13" s="373">
        <v>118</v>
      </c>
      <c r="K13" s="373">
        <v>118</v>
      </c>
      <c r="L13" s="373">
        <v>118</v>
      </c>
      <c r="M13" s="373">
        <v>8688</v>
      </c>
    </row>
    <row r="14" spans="1:13" ht="12.75">
      <c r="A14" s="17"/>
      <c r="B14" s="21"/>
      <c r="C14" s="21"/>
      <c r="D14" s="21"/>
      <c r="E14" s="22"/>
      <c r="F14" s="22"/>
      <c r="G14" s="184"/>
      <c r="H14" s="184"/>
      <c r="I14" s="157"/>
      <c r="J14" s="157"/>
      <c r="K14" s="157"/>
      <c r="L14" s="157"/>
      <c r="M14" s="157"/>
    </row>
    <row r="15" spans="1:13" ht="12.75">
      <c r="A15" s="17"/>
      <c r="B15" s="23"/>
      <c r="C15" s="21"/>
      <c r="D15" s="21"/>
      <c r="E15" s="24"/>
      <c r="F15" s="24"/>
      <c r="G15" s="185"/>
      <c r="H15" s="185"/>
      <c r="I15" s="157"/>
      <c r="J15" s="157"/>
      <c r="K15" s="157"/>
      <c r="L15" s="157"/>
      <c r="M15" s="157"/>
    </row>
    <row r="16" spans="1:13" ht="13.5" thickBot="1">
      <c r="A16" s="17"/>
      <c r="B16" s="21"/>
      <c r="C16" s="21"/>
      <c r="D16" s="21"/>
      <c r="E16" s="22"/>
      <c r="F16" s="22"/>
      <c r="G16" s="184"/>
      <c r="H16" s="184"/>
      <c r="I16" s="157"/>
      <c r="J16" s="157"/>
      <c r="K16" s="157"/>
      <c r="L16" s="157"/>
      <c r="M16" s="157"/>
    </row>
    <row r="17" spans="1:13" ht="13.5" thickBot="1">
      <c r="A17" s="640" t="s">
        <v>79</v>
      </c>
      <c r="B17" s="640"/>
      <c r="C17" s="640"/>
      <c r="D17" s="640"/>
      <c r="E17" s="640"/>
      <c r="F17" s="388"/>
      <c r="G17" s="398"/>
      <c r="H17" s="398"/>
      <c r="I17" s="399"/>
      <c r="J17" s="400"/>
      <c r="K17" s="401"/>
      <c r="L17" s="401"/>
      <c r="M17" s="401"/>
    </row>
    <row r="18" spans="1:13" ht="15.75">
      <c r="A18" s="640"/>
      <c r="B18" s="640"/>
      <c r="C18" s="640"/>
      <c r="D18" s="640"/>
      <c r="E18" s="640"/>
      <c r="F18" s="402" t="s">
        <v>185</v>
      </c>
      <c r="G18" s="403" t="s">
        <v>184</v>
      </c>
      <c r="H18" s="404" t="s">
        <v>185</v>
      </c>
      <c r="I18" s="405" t="s">
        <v>24</v>
      </c>
      <c r="J18" s="406" t="s">
        <v>186</v>
      </c>
      <c r="K18" s="492" t="s">
        <v>24</v>
      </c>
      <c r="L18" s="492" t="s">
        <v>24</v>
      </c>
      <c r="M18" s="492" t="s">
        <v>24</v>
      </c>
    </row>
    <row r="19" spans="1:13" ht="15.75">
      <c r="A19" s="352"/>
      <c r="B19" s="494" t="s">
        <v>25</v>
      </c>
      <c r="C19" s="494" t="s">
        <v>26</v>
      </c>
      <c r="D19" s="494" t="s">
        <v>27</v>
      </c>
      <c r="E19" s="498"/>
      <c r="F19" s="394" t="s">
        <v>187</v>
      </c>
      <c r="G19" s="407" t="s">
        <v>187</v>
      </c>
      <c r="H19" s="408" t="s">
        <v>218</v>
      </c>
      <c r="I19" s="405">
        <v>2015</v>
      </c>
      <c r="J19" s="406" t="s">
        <v>130</v>
      </c>
      <c r="K19" s="492">
        <v>2018</v>
      </c>
      <c r="L19" s="492">
        <v>2018</v>
      </c>
      <c r="M19" s="492">
        <v>2018</v>
      </c>
    </row>
    <row r="20" spans="1:13" ht="16.5" thickBot="1">
      <c r="A20" s="358"/>
      <c r="B20" s="496"/>
      <c r="C20" s="497"/>
      <c r="D20" s="496" t="s">
        <v>28</v>
      </c>
      <c r="E20" s="499" t="s">
        <v>29</v>
      </c>
      <c r="F20" s="409">
        <v>2010</v>
      </c>
      <c r="G20" s="410">
        <v>2013</v>
      </c>
      <c r="H20" s="411">
        <v>2014</v>
      </c>
      <c r="I20" s="412"/>
      <c r="J20" s="413">
        <v>2015</v>
      </c>
      <c r="K20" s="493"/>
      <c r="L20" s="611" t="s">
        <v>339</v>
      </c>
      <c r="M20" s="611" t="s">
        <v>338</v>
      </c>
    </row>
    <row r="21" spans="1:13" ht="13.5" thickTop="1">
      <c r="A21" s="571">
        <v>1</v>
      </c>
      <c r="B21" s="572"/>
      <c r="C21" s="572"/>
      <c r="D21" s="573"/>
      <c r="E21" s="574" t="s">
        <v>73</v>
      </c>
      <c r="F21" s="575">
        <v>976562</v>
      </c>
      <c r="G21" s="576">
        <v>1193642</v>
      </c>
      <c r="H21" s="576">
        <v>1231631</v>
      </c>
      <c r="I21" s="577">
        <v>1146601</v>
      </c>
      <c r="J21" s="578">
        <v>1220821</v>
      </c>
      <c r="K21" s="577">
        <v>1565860</v>
      </c>
      <c r="L21" s="577">
        <v>1627146</v>
      </c>
      <c r="M21" s="577">
        <v>1685049</v>
      </c>
    </row>
    <row r="22" spans="1:13" ht="12.75">
      <c r="A22" s="183">
        <f>A21+1</f>
        <v>2</v>
      </c>
      <c r="B22" s="549"/>
      <c r="C22" s="549"/>
      <c r="D22" s="549"/>
      <c r="E22" s="579" t="s">
        <v>78</v>
      </c>
      <c r="F22" s="580">
        <v>182360</v>
      </c>
      <c r="G22" s="581">
        <v>566</v>
      </c>
      <c r="H22" s="581">
        <v>443809</v>
      </c>
      <c r="I22" s="582">
        <v>118</v>
      </c>
      <c r="J22" s="582">
        <v>118</v>
      </c>
      <c r="K22" s="582">
        <v>118</v>
      </c>
      <c r="L22" s="582">
        <v>118</v>
      </c>
      <c r="M22" s="582">
        <v>8688</v>
      </c>
    </row>
    <row r="23" spans="1:13" ht="12.75">
      <c r="A23" s="183">
        <v>3</v>
      </c>
      <c r="B23" s="549"/>
      <c r="C23" s="549"/>
      <c r="D23" s="549"/>
      <c r="E23" s="579" t="s">
        <v>311</v>
      </c>
      <c r="F23" s="580"/>
      <c r="G23" s="581"/>
      <c r="H23" s="581"/>
      <c r="I23" s="582"/>
      <c r="J23" s="582"/>
      <c r="K23" s="582">
        <v>209882</v>
      </c>
      <c r="L23" s="582">
        <v>344882</v>
      </c>
      <c r="M23" s="582">
        <v>71312</v>
      </c>
    </row>
    <row r="24" spans="1:13" ht="12.75">
      <c r="A24" s="183">
        <v>4</v>
      </c>
      <c r="B24" s="549"/>
      <c r="C24" s="549"/>
      <c r="D24" s="549"/>
      <c r="E24" s="579" t="s">
        <v>344</v>
      </c>
      <c r="F24" s="580"/>
      <c r="G24" s="581"/>
      <c r="H24" s="581"/>
      <c r="I24" s="582"/>
      <c r="J24" s="582"/>
      <c r="K24" s="582">
        <v>0</v>
      </c>
      <c r="L24" s="582">
        <v>4569</v>
      </c>
      <c r="M24" s="582">
        <v>4569</v>
      </c>
    </row>
    <row r="25" spans="1:13" ht="12.75">
      <c r="A25" s="589">
        <v>5</v>
      </c>
      <c r="B25" s="583"/>
      <c r="C25" s="583"/>
      <c r="D25" s="584"/>
      <c r="E25" s="585" t="s">
        <v>313</v>
      </c>
      <c r="F25" s="586">
        <v>1158922</v>
      </c>
      <c r="G25" s="587">
        <v>1194208</v>
      </c>
      <c r="H25" s="587">
        <v>1675440</v>
      </c>
      <c r="I25" s="588">
        <f>I21+I22</f>
        <v>1146719</v>
      </c>
      <c r="J25" s="588">
        <v>1220939</v>
      </c>
      <c r="K25" s="588">
        <f>K21+K22+K23</f>
        <v>1775860</v>
      </c>
      <c r="L25" s="588">
        <f>L21+L22+L23</f>
        <v>1972146</v>
      </c>
      <c r="M25" s="588">
        <f>M21+M22+M23+M24</f>
        <v>1769618</v>
      </c>
    </row>
  </sheetData>
  <sheetProtection/>
  <mergeCells count="2">
    <mergeCell ref="A1:E2"/>
    <mergeCell ref="A17:E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zoomScale="88" zoomScaleNormal="88" zoomScalePageLayoutView="0" workbookViewId="0" topLeftCell="A1">
      <selection activeCell="S50" sqref="S50:S51"/>
    </sheetView>
  </sheetViews>
  <sheetFormatPr defaultColWidth="9.140625" defaultRowHeight="12.75"/>
  <cols>
    <col min="1" max="1" width="5.00390625" style="14" customWidth="1"/>
    <col min="2" max="2" width="8.421875" style="0" customWidth="1"/>
    <col min="3" max="3" width="10.57421875" style="0" customWidth="1"/>
    <col min="4" max="4" width="36.7109375" style="0" customWidth="1"/>
    <col min="5" max="5" width="12.28125" style="0" hidden="1" customWidth="1"/>
    <col min="6" max="6" width="11.7109375" style="0" hidden="1" customWidth="1"/>
    <col min="7" max="7" width="10.7109375" style="0" hidden="1" customWidth="1"/>
    <col min="8" max="8" width="12.00390625" style="0" hidden="1" customWidth="1"/>
    <col min="9" max="9" width="14.28125" style="0" customWidth="1"/>
    <col min="10" max="10" width="10.00390625" style="0" hidden="1" customWidth="1"/>
    <col min="11" max="11" width="2.28125" style="0" hidden="1" customWidth="1"/>
    <col min="12" max="13" width="14.28125" style="0" customWidth="1"/>
    <col min="15" max="17" width="11.140625" style="0" bestFit="1" customWidth="1"/>
  </cols>
  <sheetData>
    <row r="1" spans="6:13" ht="15.75" customHeight="1">
      <c r="F1" s="19"/>
      <c r="I1" s="19"/>
      <c r="L1" s="19"/>
      <c r="M1" s="19"/>
    </row>
    <row r="2" spans="1:13" ht="18.75">
      <c r="A2" s="165" t="s">
        <v>170</v>
      </c>
      <c r="B2" s="161" t="s">
        <v>135</v>
      </c>
      <c r="F2" s="19"/>
      <c r="I2" s="19"/>
      <c r="L2" s="19"/>
      <c r="M2" s="19"/>
    </row>
    <row r="3" ht="13.5" thickBot="1"/>
    <row r="4" spans="1:13" ht="13.5" customHeight="1" thickBot="1">
      <c r="A4" s="650"/>
      <c r="B4" s="651"/>
      <c r="C4" s="651"/>
      <c r="D4" s="651"/>
      <c r="E4" s="652" t="s">
        <v>126</v>
      </c>
      <c r="F4" s="652" t="s">
        <v>126</v>
      </c>
      <c r="G4" s="652" t="s">
        <v>136</v>
      </c>
      <c r="H4" s="652" t="s">
        <v>137</v>
      </c>
      <c r="I4" s="643" t="s">
        <v>125</v>
      </c>
      <c r="J4" s="654" t="s">
        <v>125</v>
      </c>
      <c r="K4" s="654" t="s">
        <v>125</v>
      </c>
      <c r="L4" s="643" t="s">
        <v>329</v>
      </c>
      <c r="M4" s="643" t="s">
        <v>329</v>
      </c>
    </row>
    <row r="5" spans="1:13" ht="18.75" customHeight="1">
      <c r="A5" s="414"/>
      <c r="B5" s="645" t="s">
        <v>22</v>
      </c>
      <c r="C5" s="645"/>
      <c r="D5" s="645"/>
      <c r="E5" s="653"/>
      <c r="F5" s="653"/>
      <c r="G5" s="653"/>
      <c r="H5" s="653"/>
      <c r="I5" s="644"/>
      <c r="J5" s="655"/>
      <c r="K5" s="655"/>
      <c r="L5" s="644"/>
      <c r="M5" s="644"/>
    </row>
    <row r="6" spans="1:13" ht="12.75" customHeight="1">
      <c r="A6" s="415"/>
      <c r="B6" s="416" t="s">
        <v>19</v>
      </c>
      <c r="C6" s="646" t="s">
        <v>20</v>
      </c>
      <c r="D6" s="648" t="s">
        <v>138</v>
      </c>
      <c r="E6" s="653"/>
      <c r="F6" s="653"/>
      <c r="G6" s="653"/>
      <c r="H6" s="653"/>
      <c r="I6" s="644"/>
      <c r="J6" s="655"/>
      <c r="K6" s="655"/>
      <c r="L6" s="644"/>
      <c r="M6" s="644"/>
    </row>
    <row r="7" spans="1:17" ht="16.5" thickBot="1">
      <c r="A7" s="417"/>
      <c r="B7" s="418" t="s">
        <v>96</v>
      </c>
      <c r="C7" s="647"/>
      <c r="D7" s="649"/>
      <c r="E7" s="419">
        <v>2013</v>
      </c>
      <c r="F7" s="419">
        <v>2014</v>
      </c>
      <c r="G7" s="419">
        <v>2015</v>
      </c>
      <c r="H7" s="419">
        <v>2015</v>
      </c>
      <c r="I7" s="420">
        <v>2018</v>
      </c>
      <c r="J7" s="237">
        <v>2017</v>
      </c>
      <c r="K7" s="237">
        <v>2018</v>
      </c>
      <c r="L7" s="420" t="s">
        <v>340</v>
      </c>
      <c r="M7" s="420" t="s">
        <v>341</v>
      </c>
      <c r="O7" s="20"/>
      <c r="P7" s="20"/>
      <c r="Q7" s="20"/>
    </row>
    <row r="8" spans="1:17" ht="13.5" thickTop="1">
      <c r="A8" s="40">
        <v>1</v>
      </c>
      <c r="B8" s="421" t="s">
        <v>135</v>
      </c>
      <c r="C8" s="422"/>
      <c r="D8" s="481"/>
      <c r="E8" s="423">
        <v>171547</v>
      </c>
      <c r="F8" s="423">
        <v>181242</v>
      </c>
      <c r="G8" s="423">
        <f>SUM(G9+G14+G16+G18+G19)</f>
        <v>199114</v>
      </c>
      <c r="H8" s="423">
        <f>H9+H14+H16</f>
        <v>197214</v>
      </c>
      <c r="I8" s="423">
        <f>I9+I14+I16+I18</f>
        <v>215138</v>
      </c>
      <c r="J8" s="249">
        <f>SUM(J9+J14+J16+J18)</f>
        <v>197550</v>
      </c>
      <c r="K8" s="249">
        <f>SUM(K9+K14+K16+K18)</f>
        <v>199350</v>
      </c>
      <c r="L8" s="423">
        <f>L9+L14+L16+L18</f>
        <v>226656</v>
      </c>
      <c r="M8" s="423">
        <f>M9+M14+M16+M18</f>
        <v>244906</v>
      </c>
      <c r="O8" s="20"/>
      <c r="P8" s="20"/>
      <c r="Q8" s="20"/>
    </row>
    <row r="9" spans="1:17" ht="12.75">
      <c r="A9" s="40">
        <f>A8+1</f>
        <v>2</v>
      </c>
      <c r="B9" s="424" t="s">
        <v>242</v>
      </c>
      <c r="C9" s="638" t="s">
        <v>139</v>
      </c>
      <c r="D9" s="426"/>
      <c r="E9" s="427">
        <f>SUM(E10:E13)</f>
        <v>168158</v>
      </c>
      <c r="F9" s="427">
        <v>178212</v>
      </c>
      <c r="G9" s="427">
        <f>SUM(G10:G13)</f>
        <v>193750</v>
      </c>
      <c r="H9" s="427">
        <f>SUM(H10:H13)</f>
        <v>194250</v>
      </c>
      <c r="I9" s="427">
        <f>I10+I11+I12+I13</f>
        <v>210750</v>
      </c>
      <c r="J9" s="250">
        <f>SUM(J10:J13)</f>
        <v>194750</v>
      </c>
      <c r="K9" s="250">
        <f>SUM(K10:K13)</f>
        <v>196750</v>
      </c>
      <c r="L9" s="427">
        <f>L10+L11+L12+L13</f>
        <v>222750</v>
      </c>
      <c r="M9" s="427">
        <f>M10+M11+M12+M13</f>
        <v>241000</v>
      </c>
      <c r="O9" s="20"/>
      <c r="P9" s="20"/>
      <c r="Q9" s="20"/>
    </row>
    <row r="10" spans="1:17" ht="12.75">
      <c r="A10" s="40">
        <f>A9+1</f>
        <v>3</v>
      </c>
      <c r="B10" s="309"/>
      <c r="C10" s="310" t="s">
        <v>132</v>
      </c>
      <c r="D10" s="311" t="s">
        <v>119</v>
      </c>
      <c r="E10" s="214">
        <v>72792</v>
      </c>
      <c r="F10" s="214">
        <v>75219</v>
      </c>
      <c r="G10" s="214">
        <v>80000</v>
      </c>
      <c r="H10" s="214">
        <v>80000</v>
      </c>
      <c r="I10" s="214">
        <v>105000</v>
      </c>
      <c r="J10" s="214">
        <v>85000</v>
      </c>
      <c r="K10" s="214">
        <v>85000</v>
      </c>
      <c r="L10" s="214">
        <v>105000</v>
      </c>
      <c r="M10" s="214">
        <v>105000</v>
      </c>
      <c r="O10" s="20"/>
      <c r="P10" s="20"/>
      <c r="Q10" s="20"/>
    </row>
    <row r="11" spans="1:17" ht="12.75">
      <c r="A11" s="40">
        <f>A10+1</f>
        <v>4</v>
      </c>
      <c r="B11" s="309"/>
      <c r="C11" s="310" t="s">
        <v>133</v>
      </c>
      <c r="D11" s="311" t="s">
        <v>120</v>
      </c>
      <c r="E11" s="214">
        <v>24475</v>
      </c>
      <c r="F11" s="214">
        <v>24740</v>
      </c>
      <c r="G11" s="214">
        <v>28000</v>
      </c>
      <c r="H11" s="214">
        <v>28000</v>
      </c>
      <c r="I11" s="214">
        <v>37000</v>
      </c>
      <c r="J11" s="214">
        <v>29000</v>
      </c>
      <c r="K11" s="214">
        <v>29000</v>
      </c>
      <c r="L11" s="214">
        <v>37000</v>
      </c>
      <c r="M11" s="214">
        <v>37000</v>
      </c>
      <c r="O11" s="20"/>
      <c r="P11" s="20"/>
      <c r="Q11" s="20"/>
    </row>
    <row r="12" spans="1:17" ht="12.75">
      <c r="A12" s="40">
        <f>SUM(A11+1)</f>
        <v>5</v>
      </c>
      <c r="B12" s="309"/>
      <c r="C12" s="312" t="s">
        <v>134</v>
      </c>
      <c r="D12" s="313" t="s">
        <v>67</v>
      </c>
      <c r="E12" s="214">
        <v>70140</v>
      </c>
      <c r="F12" s="214">
        <v>76479</v>
      </c>
      <c r="G12" s="214">
        <v>85000</v>
      </c>
      <c r="H12" s="214">
        <v>85500</v>
      </c>
      <c r="I12" s="214">
        <v>68000</v>
      </c>
      <c r="J12" s="214">
        <v>80000</v>
      </c>
      <c r="K12" s="214">
        <v>82000</v>
      </c>
      <c r="L12" s="214">
        <v>80000</v>
      </c>
      <c r="M12" s="214">
        <v>90000</v>
      </c>
      <c r="N12" s="162"/>
      <c r="O12" s="20"/>
      <c r="P12" s="20"/>
      <c r="Q12" s="20"/>
    </row>
    <row r="13" spans="1:17" ht="12.75">
      <c r="A13" s="40">
        <v>6</v>
      </c>
      <c r="B13" s="309"/>
      <c r="C13" s="312" t="s">
        <v>140</v>
      </c>
      <c r="D13" s="313" t="s">
        <v>68</v>
      </c>
      <c r="E13" s="214">
        <v>751</v>
      </c>
      <c r="F13" s="214">
        <v>1210</v>
      </c>
      <c r="G13" s="214">
        <v>750</v>
      </c>
      <c r="H13" s="214">
        <v>750</v>
      </c>
      <c r="I13" s="214">
        <v>750</v>
      </c>
      <c r="J13" s="214">
        <v>750</v>
      </c>
      <c r="K13" s="214">
        <v>750</v>
      </c>
      <c r="L13" s="214">
        <v>750</v>
      </c>
      <c r="M13" s="214">
        <v>9000</v>
      </c>
      <c r="O13" s="167"/>
      <c r="P13" s="167"/>
      <c r="Q13" s="167"/>
    </row>
    <row r="14" spans="1:17" ht="12.75">
      <c r="A14" s="40">
        <v>8</v>
      </c>
      <c r="B14" s="428" t="s">
        <v>242</v>
      </c>
      <c r="C14" s="638" t="s">
        <v>263</v>
      </c>
      <c r="D14" s="429"/>
      <c r="E14" s="430">
        <f>SUM(E15)</f>
        <v>564</v>
      </c>
      <c r="F14" s="430">
        <v>564</v>
      </c>
      <c r="G14" s="431">
        <f>SUM(G15)</f>
        <v>564</v>
      </c>
      <c r="H14" s="431">
        <f>SUM(H15)</f>
        <v>564</v>
      </c>
      <c r="I14" s="430">
        <v>1088</v>
      </c>
      <c r="J14" s="251">
        <v>600</v>
      </c>
      <c r="K14" s="251">
        <v>600</v>
      </c>
      <c r="L14" s="430">
        <v>606</v>
      </c>
      <c r="M14" s="430">
        <v>606</v>
      </c>
      <c r="O14" s="20"/>
      <c r="P14" s="20"/>
      <c r="Q14" s="20"/>
    </row>
    <row r="15" spans="1:17" ht="13.5" thickBot="1">
      <c r="A15" s="40">
        <v>9</v>
      </c>
      <c r="B15" s="314"/>
      <c r="C15" s="315" t="s">
        <v>134</v>
      </c>
      <c r="D15" s="316" t="s">
        <v>67</v>
      </c>
      <c r="E15" s="215">
        <v>564</v>
      </c>
      <c r="F15" s="215">
        <v>564</v>
      </c>
      <c r="G15" s="215">
        <v>564</v>
      </c>
      <c r="H15" s="215">
        <v>564</v>
      </c>
      <c r="I15" s="215">
        <v>1088</v>
      </c>
      <c r="J15" s="215">
        <v>600</v>
      </c>
      <c r="K15" s="215">
        <v>600</v>
      </c>
      <c r="L15" s="215">
        <v>606</v>
      </c>
      <c r="M15" s="215">
        <v>606</v>
      </c>
      <c r="N15" s="162"/>
      <c r="O15" s="20"/>
      <c r="P15" s="20"/>
      <c r="Q15" s="20"/>
    </row>
    <row r="16" spans="1:17" ht="12.75">
      <c r="A16" s="40">
        <f>SUM(A15+1)</f>
        <v>10</v>
      </c>
      <c r="B16" s="428" t="s">
        <v>5</v>
      </c>
      <c r="C16" s="638" t="s">
        <v>3</v>
      </c>
      <c r="D16" s="429"/>
      <c r="E16" s="432">
        <v>2825</v>
      </c>
      <c r="F16" s="432">
        <v>3030</v>
      </c>
      <c r="G16" s="433">
        <f>SUM(G17)</f>
        <v>2400</v>
      </c>
      <c r="H16" s="433">
        <f>SUM(H17)</f>
        <v>2400</v>
      </c>
      <c r="I16" s="432">
        <v>2700</v>
      </c>
      <c r="J16" s="252">
        <v>2200</v>
      </c>
      <c r="K16" s="252">
        <v>2000</v>
      </c>
      <c r="L16" s="432">
        <v>2700</v>
      </c>
      <c r="M16" s="432">
        <v>2700</v>
      </c>
      <c r="O16" s="20"/>
      <c r="P16" s="20"/>
      <c r="Q16" s="20"/>
    </row>
    <row r="17" spans="1:17" ht="12.75" customHeight="1">
      <c r="A17" s="40">
        <f>SUM(A16+1)</f>
        <v>11</v>
      </c>
      <c r="B17" s="317"/>
      <c r="C17" s="310" t="s">
        <v>134</v>
      </c>
      <c r="D17" s="318" t="s">
        <v>155</v>
      </c>
      <c r="E17" s="216">
        <v>2825</v>
      </c>
      <c r="F17" s="216">
        <v>3030</v>
      </c>
      <c r="G17" s="216">
        <v>2400</v>
      </c>
      <c r="H17" s="216">
        <v>2400</v>
      </c>
      <c r="I17" s="216">
        <v>2700</v>
      </c>
      <c r="J17" s="216">
        <v>2200</v>
      </c>
      <c r="K17" s="216">
        <v>2000</v>
      </c>
      <c r="L17" s="216">
        <v>2700</v>
      </c>
      <c r="M17" s="216">
        <v>2200</v>
      </c>
      <c r="N17" s="162"/>
      <c r="O17" s="20"/>
      <c r="P17" s="20"/>
      <c r="Q17" s="20"/>
    </row>
    <row r="18" spans="1:17" ht="12.75">
      <c r="A18" s="40">
        <f>SUM(A17+1)</f>
        <v>12</v>
      </c>
      <c r="B18" s="424" t="s">
        <v>266</v>
      </c>
      <c r="C18" s="638" t="s">
        <v>267</v>
      </c>
      <c r="D18" s="426"/>
      <c r="E18" s="427"/>
      <c r="F18" s="427"/>
      <c r="G18" s="427"/>
      <c r="H18" s="427"/>
      <c r="I18" s="427">
        <v>600</v>
      </c>
      <c r="J18" s="253"/>
      <c r="K18" s="253"/>
      <c r="L18" s="427">
        <v>600</v>
      </c>
      <c r="M18" s="427">
        <v>600</v>
      </c>
      <c r="O18" s="169"/>
      <c r="P18" s="169"/>
      <c r="Q18" s="169"/>
    </row>
    <row r="19" spans="1:17" s="104" customFormat="1" ht="12.75" customHeight="1" thickBot="1">
      <c r="A19" s="41">
        <v>13</v>
      </c>
      <c r="B19" s="314"/>
      <c r="C19" s="315" t="s">
        <v>134</v>
      </c>
      <c r="D19" s="316" t="s">
        <v>67</v>
      </c>
      <c r="E19" s="713">
        <v>2825</v>
      </c>
      <c r="F19" s="713">
        <v>3030</v>
      </c>
      <c r="G19" s="713">
        <v>2400</v>
      </c>
      <c r="H19" s="713">
        <v>2400</v>
      </c>
      <c r="I19" s="713">
        <v>600</v>
      </c>
      <c r="J19" s="715"/>
      <c r="K19" s="715"/>
      <c r="L19" s="713">
        <v>600</v>
      </c>
      <c r="M19" s="725">
        <v>600</v>
      </c>
      <c r="O19" s="166"/>
      <c r="P19" s="166"/>
      <c r="Q19" s="166"/>
    </row>
    <row r="20" spans="1:17" ht="19.5" thickBot="1">
      <c r="A20" s="165"/>
      <c r="B20" s="161"/>
      <c r="F20" s="19"/>
      <c r="I20" s="19"/>
      <c r="L20" s="19"/>
      <c r="M20" s="19"/>
      <c r="O20" s="20"/>
      <c r="P20" s="20"/>
      <c r="Q20" s="20"/>
    </row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spans="1:13" ht="13.5" thickBot="1">
      <c r="A42" s="650"/>
      <c r="B42" s="651"/>
      <c r="C42" s="651"/>
      <c r="D42" s="651"/>
      <c r="E42" s="652" t="s">
        <v>126</v>
      </c>
      <c r="F42" s="652" t="s">
        <v>126</v>
      </c>
      <c r="G42" s="652" t="s">
        <v>136</v>
      </c>
      <c r="H42" s="652" t="s">
        <v>137</v>
      </c>
      <c r="I42" s="643" t="s">
        <v>125</v>
      </c>
      <c r="J42" s="654" t="s">
        <v>125</v>
      </c>
      <c r="K42" s="654" t="s">
        <v>125</v>
      </c>
      <c r="L42" s="643" t="s">
        <v>342</v>
      </c>
      <c r="M42" s="643" t="s">
        <v>343</v>
      </c>
    </row>
    <row r="43" spans="1:13" ht="15.75">
      <c r="A43" s="414"/>
      <c r="B43" s="645" t="s">
        <v>21</v>
      </c>
      <c r="C43" s="645"/>
      <c r="D43" s="645"/>
      <c r="E43" s="653"/>
      <c r="F43" s="653"/>
      <c r="G43" s="653"/>
      <c r="H43" s="653"/>
      <c r="I43" s="644"/>
      <c r="J43" s="655"/>
      <c r="K43" s="655"/>
      <c r="L43" s="644"/>
      <c r="M43" s="644"/>
    </row>
    <row r="44" spans="1:13" ht="12.75">
      <c r="A44" s="415"/>
      <c r="B44" s="416" t="s">
        <v>19</v>
      </c>
      <c r="C44" s="646" t="s">
        <v>20</v>
      </c>
      <c r="D44" s="648" t="s">
        <v>138</v>
      </c>
      <c r="E44" s="653"/>
      <c r="F44" s="653"/>
      <c r="G44" s="653"/>
      <c r="H44" s="653"/>
      <c r="I44" s="644"/>
      <c r="J44" s="655"/>
      <c r="K44" s="655"/>
      <c r="L44" s="644"/>
      <c r="M44" s="644"/>
    </row>
    <row r="45" spans="1:13" ht="16.5" thickBot="1">
      <c r="A45" s="417"/>
      <c r="B45" s="418" t="s">
        <v>96</v>
      </c>
      <c r="C45" s="647"/>
      <c r="D45" s="649"/>
      <c r="E45" s="419">
        <v>2013</v>
      </c>
      <c r="F45" s="419">
        <v>2014</v>
      </c>
      <c r="G45" s="419">
        <v>2015</v>
      </c>
      <c r="H45" s="419">
        <v>2015</v>
      </c>
      <c r="I45" s="420">
        <v>2018</v>
      </c>
      <c r="J45" s="237">
        <v>2017</v>
      </c>
      <c r="K45" s="237">
        <v>2018</v>
      </c>
      <c r="L45" s="420">
        <v>2018</v>
      </c>
      <c r="M45" s="420">
        <v>2018</v>
      </c>
    </row>
    <row r="46" spans="1:13" ht="13.5" thickTop="1">
      <c r="A46" s="40">
        <v>1</v>
      </c>
      <c r="B46" s="482" t="s">
        <v>135</v>
      </c>
      <c r="C46" s="483"/>
      <c r="D46" s="481"/>
      <c r="E46" s="484">
        <f>SUM(E47)</f>
        <v>0</v>
      </c>
      <c r="F46" s="484">
        <f aca="true" t="shared" si="0" ref="F46:M46">SUM(F47)</f>
        <v>0</v>
      </c>
      <c r="G46" s="484">
        <f t="shared" si="0"/>
        <v>0</v>
      </c>
      <c r="H46" s="484">
        <f t="shared" si="0"/>
        <v>0</v>
      </c>
      <c r="I46" s="484">
        <f t="shared" si="0"/>
        <v>20000</v>
      </c>
      <c r="J46" s="249">
        <f t="shared" si="0"/>
        <v>0</v>
      </c>
      <c r="K46" s="249">
        <f t="shared" si="0"/>
        <v>0</v>
      </c>
      <c r="L46" s="484">
        <f t="shared" si="0"/>
        <v>20000</v>
      </c>
      <c r="M46" s="484">
        <f t="shared" si="0"/>
        <v>10000</v>
      </c>
    </row>
    <row r="47" spans="1:13" ht="12.75">
      <c r="A47" s="40">
        <v>2</v>
      </c>
      <c r="B47" s="424" t="s">
        <v>242</v>
      </c>
      <c r="C47" s="425" t="s">
        <v>135</v>
      </c>
      <c r="D47" s="426"/>
      <c r="E47" s="427">
        <f aca="true" t="shared" si="1" ref="E47:M47">SUM(E48:E48)</f>
        <v>0</v>
      </c>
      <c r="F47" s="427">
        <f t="shared" si="1"/>
        <v>0</v>
      </c>
      <c r="G47" s="427">
        <f t="shared" si="1"/>
        <v>0</v>
      </c>
      <c r="H47" s="427">
        <f t="shared" si="1"/>
        <v>0</v>
      </c>
      <c r="I47" s="427">
        <f t="shared" si="1"/>
        <v>20000</v>
      </c>
      <c r="J47" s="250">
        <f t="shared" si="1"/>
        <v>0</v>
      </c>
      <c r="K47" s="250">
        <f t="shared" si="1"/>
        <v>0</v>
      </c>
      <c r="L47" s="427">
        <f t="shared" si="1"/>
        <v>20000</v>
      </c>
      <c r="M47" s="427">
        <f t="shared" si="1"/>
        <v>10000</v>
      </c>
    </row>
    <row r="48" spans="1:13" ht="13.5" thickBot="1">
      <c r="A48" s="41">
        <v>3</v>
      </c>
      <c r="B48" s="319"/>
      <c r="C48" s="315" t="s">
        <v>151</v>
      </c>
      <c r="D48" s="320" t="s">
        <v>318</v>
      </c>
      <c r="E48" s="215">
        <v>0</v>
      </c>
      <c r="F48" s="215">
        <v>0</v>
      </c>
      <c r="G48" s="215">
        <v>0</v>
      </c>
      <c r="H48" s="215">
        <v>0</v>
      </c>
      <c r="I48" s="215">
        <v>20000</v>
      </c>
      <c r="J48" s="218">
        <v>0</v>
      </c>
      <c r="K48" s="218">
        <v>0</v>
      </c>
      <c r="L48" s="215">
        <v>20000</v>
      </c>
      <c r="M48" s="215">
        <v>10000</v>
      </c>
    </row>
  </sheetData>
  <sheetProtection/>
  <mergeCells count="26">
    <mergeCell ref="L4:L6"/>
    <mergeCell ref="L42:L44"/>
    <mergeCell ref="B5:D5"/>
    <mergeCell ref="C6:C7"/>
    <mergeCell ref="D6:D7"/>
    <mergeCell ref="I4:I6"/>
    <mergeCell ref="H4:H6"/>
    <mergeCell ref="A4:D4"/>
    <mergeCell ref="E4:E6"/>
    <mergeCell ref="F4:F6"/>
    <mergeCell ref="H42:H44"/>
    <mergeCell ref="I42:I44"/>
    <mergeCell ref="J42:J44"/>
    <mergeCell ref="K4:K6"/>
    <mergeCell ref="K42:K44"/>
    <mergeCell ref="G42:G44"/>
    <mergeCell ref="M4:M6"/>
    <mergeCell ref="M42:M44"/>
    <mergeCell ref="B43:D43"/>
    <mergeCell ref="C44:C45"/>
    <mergeCell ref="D44:D45"/>
    <mergeCell ref="A42:D42"/>
    <mergeCell ref="E42:E44"/>
    <mergeCell ref="F42:F44"/>
    <mergeCell ref="G4:G6"/>
    <mergeCell ref="J4:J6"/>
  </mergeCells>
  <printOptions/>
  <pageMargins left="0.5" right="0.17" top="0.9" bottom="0.5" header="0.4921259845" footer="0.492125984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zoomScale="88" zoomScaleNormal="88" zoomScalePageLayoutView="0" workbookViewId="0" topLeftCell="A1">
      <selection activeCell="P39" sqref="O39:P39"/>
    </sheetView>
  </sheetViews>
  <sheetFormatPr defaultColWidth="9.140625" defaultRowHeight="12.75"/>
  <cols>
    <col min="1" max="1" width="5.28125" style="14" customWidth="1"/>
    <col min="2" max="2" width="7.28125" style="0" customWidth="1"/>
    <col min="3" max="3" width="10.7109375" style="0" customWidth="1"/>
    <col min="4" max="4" width="35.00390625" style="0" customWidth="1"/>
    <col min="5" max="5" width="12.28125" style="0" hidden="1" customWidth="1"/>
    <col min="6" max="6" width="11.7109375" style="0" hidden="1" customWidth="1"/>
    <col min="7" max="7" width="10.7109375" style="0" hidden="1" customWidth="1"/>
    <col min="8" max="8" width="12.00390625" style="0" hidden="1" customWidth="1"/>
    <col min="9" max="9" width="13.00390625" style="0" customWidth="1"/>
    <col min="10" max="10" width="9.8515625" style="0" hidden="1" customWidth="1"/>
    <col min="11" max="11" width="11.28125" style="0" hidden="1" customWidth="1"/>
    <col min="12" max="13" width="13.00390625" style="0" customWidth="1"/>
  </cols>
  <sheetData>
    <row r="1" spans="6:13" ht="13.5" customHeight="1">
      <c r="F1" s="19"/>
      <c r="I1" s="19"/>
      <c r="L1" s="19"/>
      <c r="M1" s="19"/>
    </row>
    <row r="2" spans="1:13" ht="18.75">
      <c r="A2" s="164" t="s">
        <v>171</v>
      </c>
      <c r="B2" s="161" t="s">
        <v>169</v>
      </c>
      <c r="F2" s="19"/>
      <c r="I2" s="19"/>
      <c r="L2" s="19"/>
      <c r="M2" s="19"/>
    </row>
    <row r="3" ht="13.5" customHeight="1" thickBot="1"/>
    <row r="4" spans="1:13" ht="18.75" customHeight="1" thickBot="1">
      <c r="A4" s="650"/>
      <c r="B4" s="651"/>
      <c r="C4" s="651"/>
      <c r="D4" s="651"/>
      <c r="E4" s="652" t="s">
        <v>126</v>
      </c>
      <c r="F4" s="652" t="s">
        <v>126</v>
      </c>
      <c r="G4" s="652" t="s">
        <v>136</v>
      </c>
      <c r="H4" s="652" t="s">
        <v>137</v>
      </c>
      <c r="I4" s="643" t="s">
        <v>125</v>
      </c>
      <c r="J4" s="654" t="s">
        <v>125</v>
      </c>
      <c r="K4" s="654" t="s">
        <v>125</v>
      </c>
      <c r="L4" s="643" t="s">
        <v>329</v>
      </c>
      <c r="M4" s="643" t="s">
        <v>329</v>
      </c>
    </row>
    <row r="5" spans="1:13" ht="17.25" customHeight="1">
      <c r="A5" s="414"/>
      <c r="B5" s="645" t="s">
        <v>22</v>
      </c>
      <c r="C5" s="645"/>
      <c r="D5" s="645"/>
      <c r="E5" s="653"/>
      <c r="F5" s="653"/>
      <c r="G5" s="653"/>
      <c r="H5" s="653"/>
      <c r="I5" s="644"/>
      <c r="J5" s="655"/>
      <c r="K5" s="655"/>
      <c r="L5" s="644"/>
      <c r="M5" s="644"/>
    </row>
    <row r="6" spans="1:13" ht="18.75" customHeight="1">
      <c r="A6" s="415"/>
      <c r="B6" s="416" t="s">
        <v>19</v>
      </c>
      <c r="C6" s="646" t="s">
        <v>20</v>
      </c>
      <c r="D6" s="648" t="s">
        <v>158</v>
      </c>
      <c r="E6" s="653"/>
      <c r="F6" s="653"/>
      <c r="G6" s="653"/>
      <c r="H6" s="653"/>
      <c r="I6" s="644"/>
      <c r="J6" s="655"/>
      <c r="K6" s="655"/>
      <c r="L6" s="644"/>
      <c r="M6" s="644"/>
    </row>
    <row r="7" spans="1:13" ht="16.5" thickBot="1">
      <c r="A7" s="417"/>
      <c r="B7" s="418" t="s">
        <v>96</v>
      </c>
      <c r="C7" s="647"/>
      <c r="D7" s="649"/>
      <c r="E7" s="479">
        <v>2013</v>
      </c>
      <c r="F7" s="419">
        <v>2014</v>
      </c>
      <c r="G7" s="419">
        <v>2015</v>
      </c>
      <c r="H7" s="419">
        <v>2015</v>
      </c>
      <c r="I7" s="420">
        <v>2018</v>
      </c>
      <c r="J7" s="237">
        <v>2017</v>
      </c>
      <c r="K7" s="237">
        <v>2018</v>
      </c>
      <c r="L7" s="420" t="s">
        <v>340</v>
      </c>
      <c r="M7" s="420" t="s">
        <v>341</v>
      </c>
    </row>
    <row r="8" spans="1:13" ht="15" customHeight="1" thickTop="1">
      <c r="A8" s="40">
        <v>1</v>
      </c>
      <c r="B8" s="482" t="s">
        <v>141</v>
      </c>
      <c r="C8" s="483"/>
      <c r="D8" s="481"/>
      <c r="E8" s="484">
        <v>7631</v>
      </c>
      <c r="F8" s="484">
        <v>12658</v>
      </c>
      <c r="G8" s="484">
        <v>7500</v>
      </c>
      <c r="H8" s="484">
        <v>8000</v>
      </c>
      <c r="I8" s="484">
        <v>5000</v>
      </c>
      <c r="J8" s="249">
        <v>7500</v>
      </c>
      <c r="K8" s="249">
        <v>7500</v>
      </c>
      <c r="L8" s="484">
        <v>5000</v>
      </c>
      <c r="M8" s="484">
        <v>11000</v>
      </c>
    </row>
    <row r="9" spans="1:13" ht="15" customHeight="1">
      <c r="A9" s="40">
        <v>2</v>
      </c>
      <c r="B9" s="424" t="s">
        <v>157</v>
      </c>
      <c r="C9" s="425" t="s">
        <v>100</v>
      </c>
      <c r="D9" s="426"/>
      <c r="E9" s="427">
        <v>7631</v>
      </c>
      <c r="F9" s="427">
        <v>12658</v>
      </c>
      <c r="G9" s="427">
        <v>7500</v>
      </c>
      <c r="H9" s="427">
        <v>8000</v>
      </c>
      <c r="I9" s="427">
        <v>5000</v>
      </c>
      <c r="J9" s="250">
        <v>7500</v>
      </c>
      <c r="K9" s="250">
        <v>7500</v>
      </c>
      <c r="L9" s="427">
        <v>5000</v>
      </c>
      <c r="M9" s="427">
        <v>11000</v>
      </c>
    </row>
    <row r="10" spans="1:13" ht="15" customHeight="1" thickBot="1">
      <c r="A10" s="41">
        <v>3</v>
      </c>
      <c r="B10" s="319"/>
      <c r="C10" s="321" t="s">
        <v>134</v>
      </c>
      <c r="D10" s="322" t="s">
        <v>67</v>
      </c>
      <c r="E10" s="215">
        <v>7631</v>
      </c>
      <c r="F10" s="215">
        <v>12658</v>
      </c>
      <c r="G10" s="215">
        <v>7500</v>
      </c>
      <c r="H10" s="215">
        <v>8000</v>
      </c>
      <c r="I10" s="215">
        <v>5000</v>
      </c>
      <c r="J10" s="218">
        <v>7500</v>
      </c>
      <c r="K10" s="218">
        <v>7500</v>
      </c>
      <c r="L10" s="215">
        <v>5000</v>
      </c>
      <c r="M10" s="215">
        <v>11000</v>
      </c>
    </row>
    <row r="13" spans="1:13" s="104" customFormat="1" ht="12.75">
      <c r="A13" s="14"/>
      <c r="B13"/>
      <c r="C13"/>
      <c r="D13"/>
      <c r="E13"/>
      <c r="F13"/>
      <c r="G13"/>
      <c r="H13"/>
      <c r="I13"/>
      <c r="J13"/>
      <c r="K13"/>
      <c r="L13"/>
      <c r="M13"/>
    </row>
    <row r="14" spans="6:13" ht="12.75">
      <c r="F14" s="104"/>
      <c r="I14" s="104"/>
      <c r="L14" s="104"/>
      <c r="M14" s="104"/>
    </row>
    <row r="15" spans="6:13" ht="12.75">
      <c r="F15" s="104"/>
      <c r="I15" s="104"/>
      <c r="L15" s="104"/>
      <c r="M15" s="104"/>
    </row>
    <row r="16" ht="13.5" thickBot="1"/>
    <row r="17" spans="1:13" ht="13.5" thickBot="1">
      <c r="A17" s="650"/>
      <c r="B17" s="651"/>
      <c r="C17" s="651"/>
      <c r="D17" s="651"/>
      <c r="E17" s="652" t="s">
        <v>126</v>
      </c>
      <c r="F17" s="652" t="s">
        <v>126</v>
      </c>
      <c r="G17" s="652" t="s">
        <v>136</v>
      </c>
      <c r="H17" s="652" t="s">
        <v>137</v>
      </c>
      <c r="I17" s="643" t="s">
        <v>125</v>
      </c>
      <c r="J17" s="654" t="s">
        <v>125</v>
      </c>
      <c r="K17" s="654" t="s">
        <v>125</v>
      </c>
      <c r="L17" s="643" t="s">
        <v>125</v>
      </c>
      <c r="M17" s="643" t="s">
        <v>125</v>
      </c>
    </row>
    <row r="18" spans="1:13" ht="15.75">
      <c r="A18" s="414"/>
      <c r="B18" s="645" t="s">
        <v>21</v>
      </c>
      <c r="C18" s="645"/>
      <c r="D18" s="645"/>
      <c r="E18" s="653"/>
      <c r="F18" s="653"/>
      <c r="G18" s="653"/>
      <c r="H18" s="653"/>
      <c r="I18" s="644"/>
      <c r="J18" s="655"/>
      <c r="K18" s="655"/>
      <c r="L18" s="644"/>
      <c r="M18" s="644"/>
    </row>
    <row r="19" spans="1:13" ht="12.75">
      <c r="A19" s="415"/>
      <c r="B19" s="416" t="s">
        <v>19</v>
      </c>
      <c r="C19" s="646" t="s">
        <v>20</v>
      </c>
      <c r="D19" s="648" t="s">
        <v>158</v>
      </c>
      <c r="E19" s="653"/>
      <c r="F19" s="653"/>
      <c r="G19" s="653"/>
      <c r="H19" s="653"/>
      <c r="I19" s="644"/>
      <c r="J19" s="655"/>
      <c r="K19" s="655"/>
      <c r="L19" s="644"/>
      <c r="M19" s="644"/>
    </row>
    <row r="20" spans="1:13" ht="16.5" thickBot="1">
      <c r="A20" s="417"/>
      <c r="B20" s="418" t="s">
        <v>96</v>
      </c>
      <c r="C20" s="647"/>
      <c r="D20" s="649"/>
      <c r="E20" s="419">
        <v>2013</v>
      </c>
      <c r="F20" s="419">
        <v>2014</v>
      </c>
      <c r="G20" s="419">
        <v>2015</v>
      </c>
      <c r="H20" s="419">
        <v>2015</v>
      </c>
      <c r="I20" s="420">
        <v>2018</v>
      </c>
      <c r="J20" s="237">
        <v>2017</v>
      </c>
      <c r="K20" s="237">
        <v>2018</v>
      </c>
      <c r="L20" s="420" t="s">
        <v>340</v>
      </c>
      <c r="M20" s="420" t="s">
        <v>341</v>
      </c>
    </row>
    <row r="21" spans="1:13" ht="15" customHeight="1" thickTop="1">
      <c r="A21" s="40">
        <v>1</v>
      </c>
      <c r="B21" s="482" t="s">
        <v>235</v>
      </c>
      <c r="C21" s="483"/>
      <c r="D21" s="481"/>
      <c r="E21" s="484">
        <v>0</v>
      </c>
      <c r="F21" s="484">
        <f aca="true" t="shared" si="0" ref="F21:M21">SUM(F22)</f>
        <v>0</v>
      </c>
      <c r="G21" s="484">
        <f t="shared" si="0"/>
        <v>0</v>
      </c>
      <c r="H21" s="484">
        <f t="shared" si="0"/>
        <v>0</v>
      </c>
      <c r="I21" s="484">
        <f t="shared" si="0"/>
        <v>0</v>
      </c>
      <c r="J21" s="249">
        <f t="shared" si="0"/>
        <v>0</v>
      </c>
      <c r="K21" s="249">
        <f t="shared" si="0"/>
        <v>0</v>
      </c>
      <c r="L21" s="484">
        <f t="shared" si="0"/>
        <v>0</v>
      </c>
      <c r="M21" s="484">
        <f t="shared" si="0"/>
        <v>0</v>
      </c>
    </row>
    <row r="22" spans="1:13" ht="15" customHeight="1">
      <c r="A22" s="40">
        <f>A19+1</f>
        <v>1</v>
      </c>
      <c r="B22" s="424" t="s">
        <v>157</v>
      </c>
      <c r="C22" s="425" t="s">
        <v>100</v>
      </c>
      <c r="D22" s="426"/>
      <c r="E22" s="427">
        <v>0</v>
      </c>
      <c r="F22" s="427">
        <f aca="true" t="shared" si="1" ref="F22:M22">SUM(F23:F23)</f>
        <v>0</v>
      </c>
      <c r="G22" s="427">
        <f t="shared" si="1"/>
        <v>0</v>
      </c>
      <c r="H22" s="427">
        <f t="shared" si="1"/>
        <v>0</v>
      </c>
      <c r="I22" s="427">
        <f t="shared" si="1"/>
        <v>0</v>
      </c>
      <c r="J22" s="250">
        <f t="shared" si="1"/>
        <v>0</v>
      </c>
      <c r="K22" s="250">
        <f t="shared" si="1"/>
        <v>0</v>
      </c>
      <c r="L22" s="427">
        <f t="shared" si="1"/>
        <v>0</v>
      </c>
      <c r="M22" s="427">
        <f t="shared" si="1"/>
        <v>0</v>
      </c>
    </row>
    <row r="23" spans="1:13" ht="15" customHeight="1" thickBot="1">
      <c r="A23" s="41">
        <v>3</v>
      </c>
      <c r="B23" s="319"/>
      <c r="C23" s="315" t="s">
        <v>151</v>
      </c>
      <c r="D23" s="320" t="s">
        <v>219</v>
      </c>
      <c r="E23" s="215">
        <v>0</v>
      </c>
      <c r="F23" s="215">
        <v>0</v>
      </c>
      <c r="G23" s="215">
        <v>0</v>
      </c>
      <c r="H23" s="215">
        <v>0</v>
      </c>
      <c r="I23" s="215">
        <v>0</v>
      </c>
      <c r="J23" s="218">
        <v>0</v>
      </c>
      <c r="K23" s="218">
        <v>0</v>
      </c>
      <c r="L23" s="215">
        <v>0</v>
      </c>
      <c r="M23" s="215">
        <v>0</v>
      </c>
    </row>
  </sheetData>
  <sheetProtection/>
  <mergeCells count="26">
    <mergeCell ref="M4:M6"/>
    <mergeCell ref="M17:M19"/>
    <mergeCell ref="K4:K6"/>
    <mergeCell ref="I4:I6"/>
    <mergeCell ref="I17:I19"/>
    <mergeCell ref="L4:L6"/>
    <mergeCell ref="L17:L19"/>
    <mergeCell ref="K17:K19"/>
    <mergeCell ref="J4:J6"/>
    <mergeCell ref="J17:J19"/>
    <mergeCell ref="H4:H6"/>
    <mergeCell ref="G17:G19"/>
    <mergeCell ref="B5:D5"/>
    <mergeCell ref="A4:D4"/>
    <mergeCell ref="D6:D7"/>
    <mergeCell ref="C19:C20"/>
    <mergeCell ref="B18:D18"/>
    <mergeCell ref="H17:H19"/>
    <mergeCell ref="D19:D20"/>
    <mergeCell ref="F17:F19"/>
    <mergeCell ref="F4:F6"/>
    <mergeCell ref="C6:C7"/>
    <mergeCell ref="G4:G6"/>
    <mergeCell ref="E17:E19"/>
    <mergeCell ref="E4:E6"/>
    <mergeCell ref="A17:D17"/>
  </mergeCells>
  <printOptions/>
  <pageMargins left="0.51" right="0.17" top="0.87" bottom="0.62" header="0.48" footer="0.38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23"/>
  <sheetViews>
    <sheetView zoomScale="88" zoomScaleNormal="88" zoomScalePageLayoutView="0" workbookViewId="0" topLeftCell="B1">
      <selection activeCell="T15" sqref="T15"/>
    </sheetView>
  </sheetViews>
  <sheetFormatPr defaultColWidth="9.140625" defaultRowHeight="12.75"/>
  <cols>
    <col min="1" max="1" width="1.57421875" style="0" customWidth="1"/>
    <col min="2" max="2" width="5.00390625" style="14" customWidth="1"/>
    <col min="3" max="3" width="9.28125" style="0" customWidth="1"/>
    <col min="4" max="4" width="10.140625" style="0" customWidth="1"/>
    <col min="5" max="5" width="35.00390625" style="0" customWidth="1"/>
    <col min="6" max="6" width="12.28125" style="0" hidden="1" customWidth="1"/>
    <col min="7" max="7" width="11.7109375" style="0" hidden="1" customWidth="1"/>
    <col min="8" max="8" width="10.7109375" style="0" hidden="1" customWidth="1"/>
    <col min="9" max="9" width="12.00390625" style="0" hidden="1" customWidth="1"/>
    <col min="10" max="10" width="13.57421875" style="0" customWidth="1"/>
    <col min="11" max="11" width="9.8515625" style="0" hidden="1" customWidth="1"/>
    <col min="12" max="12" width="11.28125" style="0" hidden="1" customWidth="1"/>
    <col min="13" max="14" width="13.57421875" style="0" customWidth="1"/>
  </cols>
  <sheetData>
    <row r="1" spans="7:14" ht="15" customHeight="1">
      <c r="G1" s="19"/>
      <c r="J1" s="19"/>
      <c r="M1" s="19"/>
      <c r="N1" s="19"/>
    </row>
    <row r="2" spans="2:14" ht="18.75">
      <c r="B2" s="165" t="s">
        <v>172</v>
      </c>
      <c r="C2" s="161" t="s">
        <v>162</v>
      </c>
      <c r="G2" s="19"/>
      <c r="J2" s="19"/>
      <c r="M2" s="19"/>
      <c r="N2" s="19"/>
    </row>
    <row r="3" ht="13.5" thickBot="1"/>
    <row r="4" spans="2:14" ht="13.5" customHeight="1" thickBot="1">
      <c r="B4" s="650"/>
      <c r="C4" s="651"/>
      <c r="D4" s="651"/>
      <c r="E4" s="651"/>
      <c r="F4" s="652" t="s">
        <v>126</v>
      </c>
      <c r="G4" s="652" t="s">
        <v>126</v>
      </c>
      <c r="H4" s="652" t="s">
        <v>136</v>
      </c>
      <c r="I4" s="652" t="s">
        <v>137</v>
      </c>
      <c r="J4" s="658" t="s">
        <v>125</v>
      </c>
      <c r="K4" s="654" t="s">
        <v>125</v>
      </c>
      <c r="L4" s="654" t="s">
        <v>125</v>
      </c>
      <c r="M4" s="658" t="s">
        <v>329</v>
      </c>
      <c r="N4" s="658" t="s">
        <v>329</v>
      </c>
    </row>
    <row r="5" spans="2:14" ht="18.75" customHeight="1">
      <c r="B5" s="414"/>
      <c r="C5" s="645" t="s">
        <v>22</v>
      </c>
      <c r="D5" s="645"/>
      <c r="E5" s="645"/>
      <c r="F5" s="653"/>
      <c r="G5" s="653"/>
      <c r="H5" s="653"/>
      <c r="I5" s="653"/>
      <c r="J5" s="644"/>
      <c r="K5" s="655"/>
      <c r="L5" s="655"/>
      <c r="M5" s="644"/>
      <c r="N5" s="644"/>
    </row>
    <row r="6" spans="2:14" ht="23.25" customHeight="1">
      <c r="B6" s="415"/>
      <c r="C6" s="416" t="s">
        <v>19</v>
      </c>
      <c r="D6" s="646" t="s">
        <v>20</v>
      </c>
      <c r="E6" s="656" t="s">
        <v>138</v>
      </c>
      <c r="F6" s="653"/>
      <c r="G6" s="653"/>
      <c r="H6" s="653"/>
      <c r="I6" s="653"/>
      <c r="J6" s="644"/>
      <c r="K6" s="655"/>
      <c r="L6" s="655"/>
      <c r="M6" s="644"/>
      <c r="N6" s="644"/>
    </row>
    <row r="7" spans="2:14" ht="16.5" thickBot="1">
      <c r="B7" s="417"/>
      <c r="C7" s="418" t="s">
        <v>96</v>
      </c>
      <c r="D7" s="647"/>
      <c r="E7" s="657"/>
      <c r="F7" s="419">
        <v>2013</v>
      </c>
      <c r="G7" s="419">
        <v>2014</v>
      </c>
      <c r="H7" s="419">
        <v>2015</v>
      </c>
      <c r="I7" s="419">
        <v>2015</v>
      </c>
      <c r="J7" s="480">
        <v>2018</v>
      </c>
      <c r="K7" s="237">
        <v>2017</v>
      </c>
      <c r="L7" s="237">
        <v>2018</v>
      </c>
      <c r="M7" s="480" t="s">
        <v>340</v>
      </c>
      <c r="N7" s="480" t="s">
        <v>341</v>
      </c>
    </row>
    <row r="8" spans="2:14" ht="15" customHeight="1" thickTop="1">
      <c r="B8" s="40">
        <v>1</v>
      </c>
      <c r="C8" s="482" t="s">
        <v>160</v>
      </c>
      <c r="D8" s="483"/>
      <c r="E8" s="481"/>
      <c r="F8" s="484">
        <f>F9+F11</f>
        <v>2410</v>
      </c>
      <c r="G8" s="484">
        <v>1391</v>
      </c>
      <c r="H8" s="484">
        <f>H9+H11</f>
        <v>4574</v>
      </c>
      <c r="I8" s="484">
        <f>I9+I11</f>
        <v>4574</v>
      </c>
      <c r="J8" s="484">
        <v>13000</v>
      </c>
      <c r="K8" s="249">
        <v>11500</v>
      </c>
      <c r="L8" s="249">
        <v>11500</v>
      </c>
      <c r="M8" s="484">
        <v>13880</v>
      </c>
      <c r="N8" s="484">
        <v>11880</v>
      </c>
    </row>
    <row r="9" spans="2:14" ht="15" customHeight="1">
      <c r="B9" s="40">
        <f>B8+1</f>
        <v>2</v>
      </c>
      <c r="C9" s="424" t="s">
        <v>245</v>
      </c>
      <c r="D9" s="638" t="s">
        <v>278</v>
      </c>
      <c r="E9" s="426"/>
      <c r="F9" s="427">
        <v>1780</v>
      </c>
      <c r="G9" s="427">
        <v>1391</v>
      </c>
      <c r="H9" s="427">
        <v>3074</v>
      </c>
      <c r="I9" s="427">
        <v>3074</v>
      </c>
      <c r="J9" s="427">
        <v>12000</v>
      </c>
      <c r="K9" s="250">
        <v>10000</v>
      </c>
      <c r="L9" s="250">
        <v>10000</v>
      </c>
      <c r="M9" s="427">
        <v>12000</v>
      </c>
      <c r="N9" s="427">
        <v>10000</v>
      </c>
    </row>
    <row r="10" spans="2:14" ht="15" customHeight="1">
      <c r="B10" s="38">
        <v>3</v>
      </c>
      <c r="C10" s="323"/>
      <c r="D10" s="324" t="s">
        <v>134</v>
      </c>
      <c r="E10" s="325" t="s">
        <v>67</v>
      </c>
      <c r="F10" s="214">
        <v>1780</v>
      </c>
      <c r="G10" s="214">
        <v>1391</v>
      </c>
      <c r="H10" s="214">
        <v>3074</v>
      </c>
      <c r="I10" s="214">
        <v>3074</v>
      </c>
      <c r="J10" s="214">
        <v>12000</v>
      </c>
      <c r="K10" s="217">
        <v>10000</v>
      </c>
      <c r="L10" s="217">
        <v>10000</v>
      </c>
      <c r="M10" s="214">
        <v>12000</v>
      </c>
      <c r="N10" s="214">
        <v>10000</v>
      </c>
    </row>
    <row r="11" spans="2:14" ht="15" customHeight="1">
      <c r="B11" s="40">
        <v>4</v>
      </c>
      <c r="C11" s="428" t="s">
        <v>159</v>
      </c>
      <c r="D11" s="434" t="s">
        <v>161</v>
      </c>
      <c r="E11" s="435"/>
      <c r="F11" s="436">
        <v>630</v>
      </c>
      <c r="G11" s="436">
        <v>0</v>
      </c>
      <c r="H11" s="437">
        <v>1500</v>
      </c>
      <c r="I11" s="437">
        <v>1500</v>
      </c>
      <c r="J11" s="436">
        <v>1000</v>
      </c>
      <c r="K11" s="256">
        <v>1500</v>
      </c>
      <c r="L11" s="256">
        <v>1500</v>
      </c>
      <c r="M11" s="436">
        <v>1880</v>
      </c>
      <c r="N11" s="717">
        <v>1880</v>
      </c>
    </row>
    <row r="12" spans="2:14" ht="15" customHeight="1" thickBot="1">
      <c r="B12" s="718">
        <v>5</v>
      </c>
      <c r="C12" s="719"/>
      <c r="D12" s="720">
        <v>630</v>
      </c>
      <c r="E12" s="721" t="s">
        <v>67</v>
      </c>
      <c r="F12" s="722">
        <v>630</v>
      </c>
      <c r="G12" s="722">
        <v>0</v>
      </c>
      <c r="H12" s="722">
        <v>1500</v>
      </c>
      <c r="I12" s="722">
        <v>1500</v>
      </c>
      <c r="J12" s="722">
        <v>1000</v>
      </c>
      <c r="K12" s="723">
        <v>1500</v>
      </c>
      <c r="L12" s="723">
        <v>1500</v>
      </c>
      <c r="M12" s="722">
        <v>1880</v>
      </c>
      <c r="N12" s="724">
        <v>1880</v>
      </c>
    </row>
    <row r="13" spans="2:14" ht="18.75">
      <c r="B13" s="172"/>
      <c r="C13" s="173"/>
      <c r="D13" s="174"/>
      <c r="E13" s="174"/>
      <c r="F13" s="174"/>
      <c r="G13" s="175"/>
      <c r="H13" s="174"/>
      <c r="I13" s="174"/>
      <c r="J13" s="175"/>
      <c r="K13" s="174"/>
      <c r="L13" s="174"/>
      <c r="M13" s="175"/>
      <c r="N13" s="175"/>
    </row>
    <row r="14" spans="2:14" ht="18.75">
      <c r="B14" s="172"/>
      <c r="C14" s="173"/>
      <c r="D14" s="174"/>
      <c r="E14" s="174"/>
      <c r="F14" s="174"/>
      <c r="G14" s="175"/>
      <c r="H14" s="174"/>
      <c r="I14" s="174"/>
      <c r="J14" s="175"/>
      <c r="K14" s="174"/>
      <c r="L14" s="174"/>
      <c r="M14" s="175"/>
      <c r="N14" s="175"/>
    </row>
    <row r="15" spans="5:14" ht="13.5" customHeight="1" thickBot="1">
      <c r="E15" s="104"/>
      <c r="G15" s="104"/>
      <c r="J15" s="104"/>
      <c r="M15" s="104"/>
      <c r="N15" s="104"/>
    </row>
    <row r="16" spans="2:14" ht="13.5" customHeight="1" thickBot="1">
      <c r="B16" s="650"/>
      <c r="C16" s="651"/>
      <c r="D16" s="651"/>
      <c r="E16" s="651"/>
      <c r="F16" s="652" t="s">
        <v>126</v>
      </c>
      <c r="G16" s="652" t="s">
        <v>126</v>
      </c>
      <c r="H16" s="652" t="s">
        <v>136</v>
      </c>
      <c r="I16" s="652" t="s">
        <v>137</v>
      </c>
      <c r="J16" s="658" t="s">
        <v>125</v>
      </c>
      <c r="K16" s="654" t="s">
        <v>125</v>
      </c>
      <c r="L16" s="654" t="s">
        <v>125</v>
      </c>
      <c r="M16" s="658" t="s">
        <v>329</v>
      </c>
      <c r="N16" s="658" t="s">
        <v>329</v>
      </c>
    </row>
    <row r="17" spans="2:14" ht="18.75" customHeight="1">
      <c r="B17" s="414"/>
      <c r="C17" s="645" t="s">
        <v>21</v>
      </c>
      <c r="D17" s="645"/>
      <c r="E17" s="645"/>
      <c r="F17" s="653"/>
      <c r="G17" s="653"/>
      <c r="H17" s="653"/>
      <c r="I17" s="653"/>
      <c r="J17" s="644"/>
      <c r="K17" s="655"/>
      <c r="L17" s="655"/>
      <c r="M17" s="644"/>
      <c r="N17" s="644"/>
    </row>
    <row r="18" spans="2:14" ht="23.25" customHeight="1">
      <c r="B18" s="415"/>
      <c r="C18" s="416" t="s">
        <v>19</v>
      </c>
      <c r="D18" s="646" t="s">
        <v>20</v>
      </c>
      <c r="E18" s="656" t="s">
        <v>138</v>
      </c>
      <c r="F18" s="653"/>
      <c r="G18" s="653"/>
      <c r="H18" s="653"/>
      <c r="I18" s="653"/>
      <c r="J18" s="644"/>
      <c r="K18" s="655"/>
      <c r="L18" s="655"/>
      <c r="M18" s="644"/>
      <c r="N18" s="644"/>
    </row>
    <row r="19" spans="2:14" ht="16.5" thickBot="1">
      <c r="B19" s="417"/>
      <c r="C19" s="418" t="s">
        <v>96</v>
      </c>
      <c r="D19" s="647"/>
      <c r="E19" s="657"/>
      <c r="F19" s="419">
        <v>2013</v>
      </c>
      <c r="G19" s="419">
        <v>2014</v>
      </c>
      <c r="H19" s="419">
        <v>2015</v>
      </c>
      <c r="I19" s="419">
        <v>2015</v>
      </c>
      <c r="J19" s="480">
        <v>2018</v>
      </c>
      <c r="K19" s="237">
        <v>2017</v>
      </c>
      <c r="L19" s="237">
        <v>2018</v>
      </c>
      <c r="M19" s="480" t="s">
        <v>340</v>
      </c>
      <c r="N19" s="480" t="s">
        <v>341</v>
      </c>
    </row>
    <row r="20" spans="2:14" ht="15" customHeight="1" thickTop="1">
      <c r="B20" s="40">
        <v>1</v>
      </c>
      <c r="C20" s="485" t="s">
        <v>162</v>
      </c>
      <c r="D20" s="486"/>
      <c r="E20" s="487"/>
      <c r="F20" s="488">
        <f>SUM(F21)</f>
        <v>0</v>
      </c>
      <c r="G20" s="488">
        <f aca="true" t="shared" si="0" ref="G20:M20">SUM(G21)</f>
        <v>0</v>
      </c>
      <c r="H20" s="488">
        <f t="shared" si="0"/>
        <v>0</v>
      </c>
      <c r="I20" s="488">
        <f t="shared" si="0"/>
        <v>0</v>
      </c>
      <c r="J20" s="500">
        <f t="shared" si="0"/>
        <v>90000</v>
      </c>
      <c r="K20" s="249">
        <f t="shared" si="0"/>
        <v>0</v>
      </c>
      <c r="L20" s="249">
        <f t="shared" si="0"/>
        <v>0</v>
      </c>
      <c r="M20" s="500">
        <f t="shared" si="0"/>
        <v>90000</v>
      </c>
      <c r="N20" s="500">
        <v>0</v>
      </c>
    </row>
    <row r="21" spans="2:14" ht="15" customHeight="1">
      <c r="B21" s="40">
        <v>2</v>
      </c>
      <c r="C21" s="424" t="s">
        <v>245</v>
      </c>
      <c r="D21" s="638" t="s">
        <v>278</v>
      </c>
      <c r="E21" s="426"/>
      <c r="F21" s="427">
        <f aca="true" t="shared" si="1" ref="F21:L21">SUM(F22:F22)</f>
        <v>0</v>
      </c>
      <c r="G21" s="427">
        <f t="shared" si="1"/>
        <v>0</v>
      </c>
      <c r="H21" s="427">
        <f t="shared" si="1"/>
        <v>0</v>
      </c>
      <c r="I21" s="427">
        <f t="shared" si="1"/>
        <v>0</v>
      </c>
      <c r="J21" s="501">
        <v>90000</v>
      </c>
      <c r="K21" s="250">
        <f t="shared" si="1"/>
        <v>0</v>
      </c>
      <c r="L21" s="250">
        <f t="shared" si="1"/>
        <v>0</v>
      </c>
      <c r="M21" s="501">
        <v>90000</v>
      </c>
      <c r="N21" s="501">
        <v>0</v>
      </c>
    </row>
    <row r="22" spans="2:14" ht="15" customHeight="1" thickBot="1">
      <c r="B22" s="38">
        <v>3</v>
      </c>
      <c r="C22" s="323"/>
      <c r="D22" s="324" t="s">
        <v>151</v>
      </c>
      <c r="E22" s="325" t="s">
        <v>319</v>
      </c>
      <c r="F22" s="214">
        <v>0</v>
      </c>
      <c r="G22" s="214">
        <v>0</v>
      </c>
      <c r="H22" s="214">
        <v>0</v>
      </c>
      <c r="I22" s="214">
        <v>0</v>
      </c>
      <c r="J22" s="590">
        <v>60000</v>
      </c>
      <c r="K22" s="218">
        <v>0</v>
      </c>
      <c r="L22" s="218">
        <v>0</v>
      </c>
      <c r="M22" s="590">
        <v>90000</v>
      </c>
      <c r="N22" s="590">
        <v>0</v>
      </c>
    </row>
    <row r="23" spans="2:14" ht="13.5" thickBot="1">
      <c r="B23" s="41">
        <v>4</v>
      </c>
      <c r="C23" s="314"/>
      <c r="D23" s="315" t="s">
        <v>151</v>
      </c>
      <c r="E23" s="712" t="s">
        <v>320</v>
      </c>
      <c r="F23" s="713">
        <v>0</v>
      </c>
      <c r="G23" s="713">
        <v>0</v>
      </c>
      <c r="H23" s="713">
        <v>0</v>
      </c>
      <c r="I23" s="713">
        <v>0</v>
      </c>
      <c r="J23" s="714">
        <v>30000</v>
      </c>
      <c r="K23" s="715"/>
      <c r="L23" s="715"/>
      <c r="M23" s="714">
        <v>0</v>
      </c>
      <c r="N23" s="716">
        <v>0</v>
      </c>
    </row>
  </sheetData>
  <sheetProtection/>
  <mergeCells count="26">
    <mergeCell ref="L16:L18"/>
    <mergeCell ref="K4:K6"/>
    <mergeCell ref="I16:I18"/>
    <mergeCell ref="I4:I6"/>
    <mergeCell ref="N4:N6"/>
    <mergeCell ref="N16:N18"/>
    <mergeCell ref="M4:M6"/>
    <mergeCell ref="M16:M18"/>
    <mergeCell ref="L4:L6"/>
    <mergeCell ref="J16:J18"/>
    <mergeCell ref="K16:K18"/>
    <mergeCell ref="J4:J6"/>
    <mergeCell ref="G4:G6"/>
    <mergeCell ref="C17:E17"/>
    <mergeCell ref="H4:H6"/>
    <mergeCell ref="B4:E4"/>
    <mergeCell ref="F4:F6"/>
    <mergeCell ref="F16:F18"/>
    <mergeCell ref="C5:E5"/>
    <mergeCell ref="B16:E16"/>
    <mergeCell ref="H16:H18"/>
    <mergeCell ref="D18:D19"/>
    <mergeCell ref="E18:E19"/>
    <mergeCell ref="D6:D7"/>
    <mergeCell ref="E6:E7"/>
    <mergeCell ref="G16:G18"/>
  </mergeCells>
  <printOptions/>
  <pageMargins left="0.53" right="0.21" top="1" bottom="1" header="0.4921259845" footer="0.492125984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1"/>
  <sheetViews>
    <sheetView zoomScale="86" zoomScaleNormal="86" zoomScalePageLayoutView="0" workbookViewId="0" topLeftCell="A1">
      <selection activeCell="P30" sqref="P30"/>
    </sheetView>
  </sheetViews>
  <sheetFormatPr defaultColWidth="9.140625" defaultRowHeight="12.75"/>
  <cols>
    <col min="1" max="1" width="5.140625" style="14" customWidth="1"/>
    <col min="2" max="2" width="7.28125" style="0" customWidth="1"/>
    <col min="3" max="3" width="10.00390625" style="0" customWidth="1"/>
    <col min="4" max="4" width="34.140625" style="0" customWidth="1"/>
    <col min="5" max="5" width="12.28125" style="0" hidden="1" customWidth="1"/>
    <col min="6" max="6" width="11.7109375" style="0" hidden="1" customWidth="1"/>
    <col min="7" max="7" width="10.7109375" style="0" hidden="1" customWidth="1"/>
    <col min="8" max="8" width="0.13671875" style="0" hidden="1" customWidth="1"/>
    <col min="9" max="9" width="9.8515625" style="0" hidden="1" customWidth="1"/>
    <col min="10" max="10" width="14.00390625" style="0" customWidth="1"/>
    <col min="11" max="11" width="0.13671875" style="0" customWidth="1"/>
    <col min="12" max="13" width="14.00390625" style="0" customWidth="1"/>
    <col min="15" max="15" width="10.140625" style="0" bestFit="1" customWidth="1"/>
  </cols>
  <sheetData>
    <row r="1" spans="6:9" ht="12.75">
      <c r="F1" s="19"/>
      <c r="I1" s="19"/>
    </row>
    <row r="2" spans="1:9" ht="18.75">
      <c r="A2" s="165" t="s">
        <v>174</v>
      </c>
      <c r="B2" s="161" t="s">
        <v>142</v>
      </c>
      <c r="F2" s="19"/>
      <c r="I2" s="19"/>
    </row>
    <row r="3" ht="13.5" thickBot="1"/>
    <row r="4" spans="1:13" ht="13.5" customHeight="1" thickBot="1">
      <c r="A4" s="650"/>
      <c r="B4" s="651"/>
      <c r="C4" s="651"/>
      <c r="D4" s="651"/>
      <c r="E4" s="652" t="s">
        <v>126</v>
      </c>
      <c r="F4" s="652" t="s">
        <v>126</v>
      </c>
      <c r="G4" s="652" t="s">
        <v>136</v>
      </c>
      <c r="H4" s="652" t="s">
        <v>137</v>
      </c>
      <c r="I4" s="652" t="s">
        <v>125</v>
      </c>
      <c r="J4" s="643" t="s">
        <v>125</v>
      </c>
      <c r="K4" s="654" t="s">
        <v>125</v>
      </c>
      <c r="L4" s="643" t="s">
        <v>329</v>
      </c>
      <c r="M4" s="643" t="s">
        <v>329</v>
      </c>
    </row>
    <row r="5" spans="1:13" ht="18.75" customHeight="1">
      <c r="A5" s="414"/>
      <c r="B5" s="645" t="s">
        <v>22</v>
      </c>
      <c r="C5" s="645"/>
      <c r="D5" s="645"/>
      <c r="E5" s="653"/>
      <c r="F5" s="653"/>
      <c r="G5" s="653"/>
      <c r="H5" s="653"/>
      <c r="I5" s="653"/>
      <c r="J5" s="644"/>
      <c r="K5" s="655"/>
      <c r="L5" s="644"/>
      <c r="M5" s="644"/>
    </row>
    <row r="6" spans="1:13" ht="12.75">
      <c r="A6" s="415"/>
      <c r="B6" s="416" t="s">
        <v>19</v>
      </c>
      <c r="C6" s="646" t="s">
        <v>20</v>
      </c>
      <c r="D6" s="656" t="s">
        <v>138</v>
      </c>
      <c r="E6" s="653"/>
      <c r="F6" s="653"/>
      <c r="G6" s="653"/>
      <c r="H6" s="653"/>
      <c r="I6" s="653"/>
      <c r="J6" s="644"/>
      <c r="K6" s="655"/>
      <c r="L6" s="644"/>
      <c r="M6" s="644"/>
    </row>
    <row r="7" spans="1:13" ht="16.5" thickBot="1">
      <c r="A7" s="417"/>
      <c r="B7" s="418" t="s">
        <v>96</v>
      </c>
      <c r="C7" s="647"/>
      <c r="D7" s="657"/>
      <c r="E7" s="419">
        <v>2013</v>
      </c>
      <c r="F7" s="419">
        <v>2014</v>
      </c>
      <c r="G7" s="419">
        <v>2015</v>
      </c>
      <c r="H7" s="419">
        <v>2015</v>
      </c>
      <c r="I7" s="419">
        <v>2016</v>
      </c>
      <c r="J7" s="420">
        <v>2018</v>
      </c>
      <c r="K7" s="237">
        <v>2018</v>
      </c>
      <c r="L7" s="420" t="s">
        <v>340</v>
      </c>
      <c r="M7" s="420" t="s">
        <v>341</v>
      </c>
    </row>
    <row r="8" spans="1:13" ht="15" customHeight="1" thickTop="1">
      <c r="A8" s="327">
        <v>1</v>
      </c>
      <c r="B8" s="624" t="s">
        <v>142</v>
      </c>
      <c r="C8" s="483"/>
      <c r="D8" s="481"/>
      <c r="E8" s="484">
        <f>E9+E11+E13</f>
        <v>44913</v>
      </c>
      <c r="F8" s="484">
        <f>F9+F11+F13</f>
        <v>53211</v>
      </c>
      <c r="G8" s="484">
        <f>SUM(G9+G11+G13)</f>
        <v>55600</v>
      </c>
      <c r="H8" s="484">
        <f>SUM(H9+H11+H13)</f>
        <v>55600</v>
      </c>
      <c r="I8" s="484">
        <f>I9+I11+I13</f>
        <v>57500</v>
      </c>
      <c r="J8" s="484">
        <f>J9+J11+J13</f>
        <v>66200</v>
      </c>
      <c r="K8" s="628">
        <f>K9+K11+K13</f>
        <v>65500</v>
      </c>
      <c r="L8" s="484">
        <f>L9+L11+L13</f>
        <v>72200</v>
      </c>
      <c r="M8" s="484">
        <f>M9+M11+M13</f>
        <v>77200</v>
      </c>
    </row>
    <row r="9" spans="1:13" ht="15" customHeight="1">
      <c r="A9" s="327">
        <f>A8+1</f>
        <v>2</v>
      </c>
      <c r="B9" s="625" t="s">
        <v>244</v>
      </c>
      <c r="C9" s="425" t="s">
        <v>4</v>
      </c>
      <c r="D9" s="426"/>
      <c r="E9" s="427">
        <v>34068</v>
      </c>
      <c r="F9" s="427">
        <v>37757</v>
      </c>
      <c r="G9" s="427">
        <f>SUM(G10:G10)</f>
        <v>37000</v>
      </c>
      <c r="H9" s="427">
        <f>SUM(H10:H10)</f>
        <v>37000</v>
      </c>
      <c r="I9" s="427">
        <v>39000</v>
      </c>
      <c r="J9" s="427">
        <v>37000</v>
      </c>
      <c r="K9" s="629">
        <v>45000</v>
      </c>
      <c r="L9" s="427">
        <v>37000</v>
      </c>
      <c r="M9" s="427">
        <v>37000</v>
      </c>
    </row>
    <row r="10" spans="1:16" ht="15" customHeight="1">
      <c r="A10" s="327">
        <f>SUM(A9+1)</f>
        <v>3</v>
      </c>
      <c r="B10" s="626"/>
      <c r="C10" s="312" t="s">
        <v>134</v>
      </c>
      <c r="D10" s="313" t="s">
        <v>67</v>
      </c>
      <c r="E10" s="214">
        <v>34068</v>
      </c>
      <c r="F10" s="214">
        <v>37757</v>
      </c>
      <c r="G10" s="214">
        <v>37000</v>
      </c>
      <c r="H10" s="214">
        <v>37000</v>
      </c>
      <c r="I10" s="214">
        <v>39000</v>
      </c>
      <c r="J10" s="214">
        <v>37000</v>
      </c>
      <c r="K10" s="214">
        <v>45000</v>
      </c>
      <c r="L10" s="214">
        <v>37000</v>
      </c>
      <c r="M10" s="214">
        <v>37000</v>
      </c>
      <c r="N10" s="166"/>
      <c r="O10" s="166"/>
      <c r="P10" s="166"/>
    </row>
    <row r="11" spans="1:16" ht="15" customHeight="1">
      <c r="A11" s="327">
        <f>SUM(A10+1)</f>
        <v>4</v>
      </c>
      <c r="B11" s="434" t="s">
        <v>243</v>
      </c>
      <c r="C11" s="425" t="s">
        <v>152</v>
      </c>
      <c r="D11" s="429"/>
      <c r="E11" s="430">
        <v>10666</v>
      </c>
      <c r="F11" s="430">
        <v>13194</v>
      </c>
      <c r="G11" s="431">
        <f>SUM(G12:G12)</f>
        <v>18000</v>
      </c>
      <c r="H11" s="431">
        <f>SUM(H12:H12)</f>
        <v>18000</v>
      </c>
      <c r="I11" s="431">
        <v>18000</v>
      </c>
      <c r="J11" s="431">
        <v>29000</v>
      </c>
      <c r="K11" s="251">
        <v>20000</v>
      </c>
      <c r="L11" s="431">
        <v>35000</v>
      </c>
      <c r="M11" s="431">
        <v>40000</v>
      </c>
      <c r="N11" s="166"/>
      <c r="O11" s="166"/>
      <c r="P11" s="166"/>
    </row>
    <row r="12" spans="1:16" ht="15" customHeight="1">
      <c r="A12" s="327">
        <f>A11+1</f>
        <v>5</v>
      </c>
      <c r="B12" s="626"/>
      <c r="C12" s="310" t="s">
        <v>134</v>
      </c>
      <c r="D12" s="311" t="s">
        <v>67</v>
      </c>
      <c r="E12" s="214">
        <v>10666</v>
      </c>
      <c r="F12" s="214">
        <v>13194</v>
      </c>
      <c r="G12" s="214">
        <v>18000</v>
      </c>
      <c r="H12" s="214">
        <v>18000</v>
      </c>
      <c r="I12" s="214">
        <v>18000</v>
      </c>
      <c r="J12" s="214">
        <v>29000</v>
      </c>
      <c r="K12" s="214">
        <v>20000</v>
      </c>
      <c r="L12" s="214">
        <v>35000</v>
      </c>
      <c r="M12" s="214">
        <v>40000</v>
      </c>
      <c r="N12" s="20"/>
      <c r="O12" s="20"/>
      <c r="P12" s="20"/>
    </row>
    <row r="13" spans="1:13" ht="15" customHeight="1">
      <c r="A13" s="327">
        <v>6</v>
      </c>
      <c r="B13" s="625" t="s">
        <v>163</v>
      </c>
      <c r="C13" s="425" t="s">
        <v>164</v>
      </c>
      <c r="D13" s="426"/>
      <c r="E13" s="427">
        <v>179</v>
      </c>
      <c r="F13" s="427">
        <v>2260</v>
      </c>
      <c r="G13" s="427">
        <v>600</v>
      </c>
      <c r="H13" s="427">
        <v>600</v>
      </c>
      <c r="I13" s="427">
        <v>500</v>
      </c>
      <c r="J13" s="427">
        <v>200</v>
      </c>
      <c r="K13" s="629">
        <v>500</v>
      </c>
      <c r="L13" s="427">
        <v>200</v>
      </c>
      <c r="M13" s="427">
        <v>200</v>
      </c>
    </row>
    <row r="14" spans="1:13" ht="15" customHeight="1" thickBot="1">
      <c r="A14" s="328">
        <v>7</v>
      </c>
      <c r="B14" s="627"/>
      <c r="C14" s="321" t="s">
        <v>134</v>
      </c>
      <c r="D14" s="322" t="s">
        <v>67</v>
      </c>
      <c r="E14" s="215">
        <v>179</v>
      </c>
      <c r="F14" s="215">
        <v>2260</v>
      </c>
      <c r="G14" s="215">
        <v>600</v>
      </c>
      <c r="H14" s="215">
        <v>600</v>
      </c>
      <c r="I14" s="215">
        <v>500</v>
      </c>
      <c r="J14" s="215">
        <v>200</v>
      </c>
      <c r="K14" s="215">
        <v>500</v>
      </c>
      <c r="L14" s="215">
        <v>200</v>
      </c>
      <c r="M14" s="215">
        <v>200</v>
      </c>
    </row>
    <row r="15" spans="1:13" ht="12.75">
      <c r="A15" s="518"/>
      <c r="B15" s="170"/>
      <c r="C15" s="170"/>
      <c r="D15" s="170"/>
      <c r="E15" s="170"/>
      <c r="F15" s="170"/>
      <c r="G15" s="170"/>
      <c r="H15" s="170"/>
      <c r="I15" s="570"/>
      <c r="J15" s="170"/>
      <c r="K15" s="170"/>
      <c r="L15" s="170"/>
      <c r="M15" s="170"/>
    </row>
    <row r="16" spans="1:13" ht="12.75">
      <c r="A16" s="519"/>
      <c r="B16" s="520"/>
      <c r="C16" s="170"/>
      <c r="D16" s="170"/>
      <c r="E16" s="170"/>
      <c r="F16" s="521"/>
      <c r="G16" s="170"/>
      <c r="H16" s="170"/>
      <c r="I16" s="521"/>
      <c r="J16" s="170"/>
      <c r="K16" s="170"/>
      <c r="L16" s="170"/>
      <c r="M16" s="170"/>
    </row>
    <row r="17" spans="1:13" ht="13.5" thickBot="1">
      <c r="A17" s="630"/>
      <c r="B17" s="631"/>
      <c r="C17" s="632"/>
      <c r="D17" s="633"/>
      <c r="E17" s="170"/>
      <c r="F17" s="634"/>
      <c r="G17" s="169"/>
      <c r="H17" s="170"/>
      <c r="I17" s="184"/>
      <c r="J17" s="170"/>
      <c r="K17" s="170"/>
      <c r="L17" s="170"/>
      <c r="M17" s="170"/>
    </row>
    <row r="18" spans="1:13" ht="13.5" customHeight="1" thickBot="1">
      <c r="A18" s="650"/>
      <c r="B18" s="651"/>
      <c r="C18" s="651"/>
      <c r="D18" s="651"/>
      <c r="E18" s="661" t="s">
        <v>126</v>
      </c>
      <c r="F18" s="661" t="s">
        <v>126</v>
      </c>
      <c r="G18" s="661" t="s">
        <v>136</v>
      </c>
      <c r="H18" s="661" t="s">
        <v>137</v>
      </c>
      <c r="I18" s="661" t="s">
        <v>125</v>
      </c>
      <c r="J18" s="659" t="s">
        <v>125</v>
      </c>
      <c r="K18" s="665" t="s">
        <v>125</v>
      </c>
      <c r="L18" s="659" t="s">
        <v>329</v>
      </c>
      <c r="M18" s="659" t="s">
        <v>329</v>
      </c>
    </row>
    <row r="19" spans="1:13" ht="18.75" customHeight="1">
      <c r="A19" s="522"/>
      <c r="B19" s="662" t="s">
        <v>21</v>
      </c>
      <c r="C19" s="662"/>
      <c r="D19" s="662"/>
      <c r="E19" s="660"/>
      <c r="F19" s="660"/>
      <c r="G19" s="660"/>
      <c r="H19" s="660"/>
      <c r="I19" s="660"/>
      <c r="J19" s="660"/>
      <c r="K19" s="666"/>
      <c r="L19" s="660"/>
      <c r="M19" s="660"/>
    </row>
    <row r="20" spans="1:14" ht="12.75" customHeight="1">
      <c r="A20" s="523"/>
      <c r="B20" s="524" t="s">
        <v>19</v>
      </c>
      <c r="C20" s="663" t="s">
        <v>20</v>
      </c>
      <c r="D20" s="648" t="s">
        <v>138</v>
      </c>
      <c r="E20" s="660"/>
      <c r="F20" s="660"/>
      <c r="G20" s="660"/>
      <c r="H20" s="660"/>
      <c r="I20" s="660"/>
      <c r="J20" s="660"/>
      <c r="K20" s="666"/>
      <c r="L20" s="660"/>
      <c r="M20" s="660"/>
      <c r="N20" s="20"/>
    </row>
    <row r="21" spans="1:14" ht="13.5" thickBot="1">
      <c r="A21" s="525"/>
      <c r="B21" s="526" t="s">
        <v>96</v>
      </c>
      <c r="C21" s="664"/>
      <c r="D21" s="649"/>
      <c r="E21" s="489">
        <v>2013</v>
      </c>
      <c r="F21" s="489">
        <v>2014</v>
      </c>
      <c r="G21" s="489">
        <v>2015</v>
      </c>
      <c r="H21" s="489">
        <v>2015</v>
      </c>
      <c r="I21" s="489">
        <v>2016</v>
      </c>
      <c r="J21" s="635">
        <v>2018</v>
      </c>
      <c r="K21" s="636">
        <v>2018</v>
      </c>
      <c r="L21" s="635" t="s">
        <v>340</v>
      </c>
      <c r="M21" s="635" t="s">
        <v>341</v>
      </c>
      <c r="N21" s="176"/>
    </row>
    <row r="22" spans="1:14" ht="15" customHeight="1" thickTop="1">
      <c r="A22" s="327">
        <v>1</v>
      </c>
      <c r="B22" s="624" t="s">
        <v>142</v>
      </c>
      <c r="C22" s="483"/>
      <c r="D22" s="481"/>
      <c r="E22" s="484">
        <f>SUM(E23+E25)</f>
        <v>117969</v>
      </c>
      <c r="F22" s="484">
        <v>93885</v>
      </c>
      <c r="G22" s="484">
        <v>0</v>
      </c>
      <c r="H22" s="484">
        <v>0</v>
      </c>
      <c r="I22" s="484">
        <f>SUM(I23+I25)</f>
        <v>0</v>
      </c>
      <c r="J22" s="484">
        <f>SUM(J23+J25)</f>
        <v>0</v>
      </c>
      <c r="K22" s="637">
        <f>SUM(K23+K25)</f>
        <v>0</v>
      </c>
      <c r="L22" s="484">
        <f>SUM(L23+L25)</f>
        <v>0</v>
      </c>
      <c r="M22" s="484">
        <f>SUM(M23+M25)</f>
        <v>0</v>
      </c>
      <c r="N22" s="20"/>
    </row>
    <row r="23" spans="1:13" ht="15" customHeight="1">
      <c r="A23" s="327">
        <f>A22+1</f>
        <v>2</v>
      </c>
      <c r="B23" s="625" t="s">
        <v>244</v>
      </c>
      <c r="C23" s="425" t="s">
        <v>4</v>
      </c>
      <c r="D23" s="426"/>
      <c r="E23" s="427">
        <f aca="true" t="shared" si="0" ref="E23:M23">SUM(E24:E24)</f>
        <v>0</v>
      </c>
      <c r="F23" s="427"/>
      <c r="G23" s="427">
        <v>0</v>
      </c>
      <c r="H23" s="427">
        <f t="shared" si="0"/>
        <v>0</v>
      </c>
      <c r="I23" s="427">
        <f t="shared" si="0"/>
        <v>0</v>
      </c>
      <c r="J23" s="427">
        <f t="shared" si="0"/>
        <v>0</v>
      </c>
      <c r="K23" s="629">
        <f t="shared" si="0"/>
        <v>0</v>
      </c>
      <c r="L23" s="427">
        <f t="shared" si="0"/>
        <v>0</v>
      </c>
      <c r="M23" s="427">
        <f t="shared" si="0"/>
        <v>0</v>
      </c>
    </row>
    <row r="24" spans="1:13" ht="15" customHeight="1" thickBot="1">
      <c r="A24" s="328">
        <f>A23+1</f>
        <v>3</v>
      </c>
      <c r="B24" s="627"/>
      <c r="C24" s="315" t="s">
        <v>151</v>
      </c>
      <c r="D24" s="320" t="s">
        <v>153</v>
      </c>
      <c r="E24" s="215">
        <v>0</v>
      </c>
      <c r="F24" s="215"/>
      <c r="G24" s="215">
        <v>0</v>
      </c>
      <c r="H24" s="215">
        <v>0</v>
      </c>
      <c r="I24" s="215">
        <v>0</v>
      </c>
      <c r="J24" s="215">
        <v>0</v>
      </c>
      <c r="K24" s="215">
        <v>0</v>
      </c>
      <c r="L24" s="215">
        <v>0</v>
      </c>
      <c r="M24" s="215">
        <v>0</v>
      </c>
    </row>
    <row r="25" spans="1:16" ht="15" customHeight="1">
      <c r="A25" s="327">
        <f>A24+1</f>
        <v>4</v>
      </c>
      <c r="B25" s="625" t="s">
        <v>243</v>
      </c>
      <c r="C25" s="425" t="s">
        <v>152</v>
      </c>
      <c r="D25" s="426"/>
      <c r="E25" s="427">
        <f aca="true" t="shared" si="1" ref="E25:M25">SUM(E26:E26)</f>
        <v>117969</v>
      </c>
      <c r="F25" s="427">
        <v>93885</v>
      </c>
      <c r="G25" s="427">
        <v>0</v>
      </c>
      <c r="H25" s="427">
        <v>0</v>
      </c>
      <c r="I25" s="427">
        <f t="shared" si="1"/>
        <v>0</v>
      </c>
      <c r="J25" s="427">
        <f t="shared" si="1"/>
        <v>0</v>
      </c>
      <c r="K25" s="629">
        <f t="shared" si="1"/>
        <v>0</v>
      </c>
      <c r="L25" s="427">
        <f t="shared" si="1"/>
        <v>0</v>
      </c>
      <c r="M25" s="427">
        <f t="shared" si="1"/>
        <v>0</v>
      </c>
      <c r="P25" s="170"/>
    </row>
    <row r="26" spans="1:16" ht="15" customHeight="1" thickBot="1">
      <c r="A26" s="591">
        <f>A25+1</f>
        <v>5</v>
      </c>
      <c r="B26" s="627"/>
      <c r="C26" s="315" t="s">
        <v>151</v>
      </c>
      <c r="D26" s="320" t="s">
        <v>153</v>
      </c>
      <c r="E26" s="215">
        <v>117969</v>
      </c>
      <c r="F26" s="215">
        <v>93885</v>
      </c>
      <c r="G26" s="215">
        <v>0</v>
      </c>
      <c r="H26" s="215">
        <v>0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O26" s="162"/>
      <c r="P26" s="170"/>
    </row>
    <row r="27" spans="1:16" ht="12.75">
      <c r="A27" s="326">
        <v>6</v>
      </c>
      <c r="B27" s="625" t="s">
        <v>163</v>
      </c>
      <c r="C27" s="425" t="s">
        <v>164</v>
      </c>
      <c r="D27" s="426"/>
      <c r="E27" s="427">
        <v>179</v>
      </c>
      <c r="F27" s="427">
        <v>2260</v>
      </c>
      <c r="G27" s="427">
        <v>600</v>
      </c>
      <c r="H27" s="427">
        <v>600</v>
      </c>
      <c r="I27" s="427">
        <v>500</v>
      </c>
      <c r="J27" s="427">
        <v>0</v>
      </c>
      <c r="K27" s="170"/>
      <c r="L27" s="427">
        <v>0</v>
      </c>
      <c r="M27" s="427">
        <v>0</v>
      </c>
      <c r="O27" s="20"/>
      <c r="P27" s="170"/>
    </row>
    <row r="28" spans="1:16" ht="13.5" thickBot="1">
      <c r="A28" s="326">
        <v>7</v>
      </c>
      <c r="B28" s="627"/>
      <c r="C28" s="321" t="s">
        <v>151</v>
      </c>
      <c r="D28" s="322" t="s">
        <v>153</v>
      </c>
      <c r="E28" s="215">
        <v>179</v>
      </c>
      <c r="F28" s="215">
        <v>2260</v>
      </c>
      <c r="G28" s="215">
        <v>600</v>
      </c>
      <c r="H28" s="215">
        <v>600</v>
      </c>
      <c r="I28" s="215">
        <v>500</v>
      </c>
      <c r="J28" s="215">
        <v>0</v>
      </c>
      <c r="K28" s="170"/>
      <c r="L28" s="215">
        <v>0</v>
      </c>
      <c r="M28" s="215">
        <v>0</v>
      </c>
      <c r="O28" s="20"/>
      <c r="P28" s="170"/>
    </row>
    <row r="29" spans="9:15" ht="12.75">
      <c r="I29" s="170"/>
      <c r="O29" s="20"/>
    </row>
    <row r="30" spans="9:16" ht="12.75">
      <c r="I30" s="170"/>
      <c r="O30" s="20"/>
      <c r="P30" s="170"/>
    </row>
    <row r="31" ht="12.75">
      <c r="O31" s="20"/>
    </row>
    <row r="40" ht="12.75" hidden="1"/>
    <row r="42" ht="12.75" hidden="1"/>
    <row r="54" ht="12.75" hidden="1"/>
    <row r="55" ht="12.75" hidden="1"/>
    <row r="56" ht="13.5" customHeight="1" hidden="1" thickBot="1"/>
    <row r="57" ht="18.75" customHeight="1" hidden="1"/>
    <row r="58" ht="12.75" customHeight="1" hidden="1"/>
    <row r="59" ht="12.75" customHeight="1" hidden="1"/>
    <row r="60" ht="13.5" customHeight="1" hidden="1" thickBot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</sheetData>
  <sheetProtection/>
  <mergeCells count="26">
    <mergeCell ref="M4:M6"/>
    <mergeCell ref="M18:M20"/>
    <mergeCell ref="H18:H20"/>
    <mergeCell ref="I4:I6"/>
    <mergeCell ref="B5:D5"/>
    <mergeCell ref="C6:C7"/>
    <mergeCell ref="F4:F6"/>
    <mergeCell ref="G4:G6"/>
    <mergeCell ref="E18:E20"/>
    <mergeCell ref="F18:F20"/>
    <mergeCell ref="L4:L6"/>
    <mergeCell ref="L18:L20"/>
    <mergeCell ref="K4:K6"/>
    <mergeCell ref="J4:J6"/>
    <mergeCell ref="K18:K20"/>
    <mergeCell ref="E4:E6"/>
    <mergeCell ref="D20:D21"/>
    <mergeCell ref="A18:D18"/>
    <mergeCell ref="J18:J20"/>
    <mergeCell ref="G18:G20"/>
    <mergeCell ref="H4:H6"/>
    <mergeCell ref="I18:I20"/>
    <mergeCell ref="D6:D7"/>
    <mergeCell ref="A4:D4"/>
    <mergeCell ref="B19:D19"/>
    <mergeCell ref="C20:C21"/>
  </mergeCells>
  <printOptions/>
  <pageMargins left="0.42" right="0.17" top="0.8" bottom="0.61" header="0.4921259845" footer="0.492125984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2"/>
  <sheetViews>
    <sheetView zoomScale="88" zoomScaleNormal="88" zoomScalePageLayoutView="0" workbookViewId="0" topLeftCell="A1">
      <selection activeCell="R30" sqref="R30"/>
    </sheetView>
  </sheetViews>
  <sheetFormatPr defaultColWidth="9.140625" defaultRowHeight="12.75"/>
  <cols>
    <col min="1" max="1" width="4.57421875" style="14" customWidth="1"/>
    <col min="2" max="2" width="7.28125" style="0" customWidth="1"/>
    <col min="3" max="3" width="10.140625" style="0" customWidth="1"/>
    <col min="4" max="4" width="34.421875" style="0" customWidth="1"/>
    <col min="5" max="5" width="12.28125" style="0" hidden="1" customWidth="1"/>
    <col min="6" max="6" width="0.13671875" style="0" hidden="1" customWidth="1"/>
    <col min="7" max="7" width="10.7109375" style="0" hidden="1" customWidth="1"/>
    <col min="8" max="8" width="12.00390625" style="0" hidden="1" customWidth="1"/>
    <col min="9" max="9" width="9.8515625" style="0" hidden="1" customWidth="1"/>
    <col min="10" max="10" width="12.140625" style="0" customWidth="1"/>
    <col min="11" max="11" width="0.2890625" style="0" customWidth="1"/>
    <col min="12" max="13" width="12.140625" style="0" customWidth="1"/>
    <col min="14" max="14" width="11.140625" style="0" bestFit="1" customWidth="1"/>
  </cols>
  <sheetData>
    <row r="1" spans="6:9" ht="16.5" customHeight="1">
      <c r="F1" s="19"/>
      <c r="I1" s="19"/>
    </row>
    <row r="2" spans="1:9" ht="18.75">
      <c r="A2" s="165" t="s">
        <v>173</v>
      </c>
      <c r="B2" s="161" t="s">
        <v>143</v>
      </c>
      <c r="F2" s="19"/>
      <c r="I2" s="19"/>
    </row>
    <row r="3" ht="13.5" thickBot="1"/>
    <row r="4" spans="1:13" ht="13.5" customHeight="1" thickBot="1">
      <c r="A4" s="650"/>
      <c r="B4" s="651"/>
      <c r="C4" s="651"/>
      <c r="D4" s="651"/>
      <c r="E4" s="652" t="s">
        <v>126</v>
      </c>
      <c r="F4" s="652" t="s">
        <v>126</v>
      </c>
      <c r="G4" s="652" t="s">
        <v>136</v>
      </c>
      <c r="H4" s="652" t="s">
        <v>137</v>
      </c>
      <c r="I4" s="652" t="s">
        <v>125</v>
      </c>
      <c r="J4" s="643" t="s">
        <v>125</v>
      </c>
      <c r="K4" s="654" t="s">
        <v>125</v>
      </c>
      <c r="L4" s="643" t="s">
        <v>329</v>
      </c>
      <c r="M4" s="643" t="s">
        <v>329</v>
      </c>
    </row>
    <row r="5" spans="1:13" ht="18.75" customHeight="1">
      <c r="A5" s="414"/>
      <c r="B5" s="645" t="s">
        <v>22</v>
      </c>
      <c r="C5" s="645"/>
      <c r="D5" s="645"/>
      <c r="E5" s="653"/>
      <c r="F5" s="653"/>
      <c r="G5" s="653"/>
      <c r="H5" s="653"/>
      <c r="I5" s="653"/>
      <c r="J5" s="644"/>
      <c r="K5" s="655"/>
      <c r="L5" s="644"/>
      <c r="M5" s="644"/>
    </row>
    <row r="6" spans="1:13" ht="12.75" customHeight="1">
      <c r="A6" s="415"/>
      <c r="B6" s="416" t="s">
        <v>19</v>
      </c>
      <c r="C6" s="646" t="s">
        <v>20</v>
      </c>
      <c r="D6" s="656" t="s">
        <v>138</v>
      </c>
      <c r="E6" s="653"/>
      <c r="F6" s="653"/>
      <c r="G6" s="653"/>
      <c r="H6" s="653"/>
      <c r="I6" s="653"/>
      <c r="J6" s="644"/>
      <c r="K6" s="655"/>
      <c r="L6" s="644"/>
      <c r="M6" s="644"/>
    </row>
    <row r="7" spans="1:13" ht="16.5" thickBot="1">
      <c r="A7" s="417"/>
      <c r="B7" s="418" t="s">
        <v>96</v>
      </c>
      <c r="C7" s="647"/>
      <c r="D7" s="657"/>
      <c r="E7" s="419">
        <v>2013</v>
      </c>
      <c r="F7" s="419">
        <v>2014</v>
      </c>
      <c r="G7" s="419">
        <v>2015</v>
      </c>
      <c r="H7" s="419">
        <v>2015</v>
      </c>
      <c r="I7" s="419">
        <v>2016</v>
      </c>
      <c r="J7" s="420">
        <v>2018</v>
      </c>
      <c r="K7" s="237">
        <v>2018</v>
      </c>
      <c r="L7" s="420" t="s">
        <v>340</v>
      </c>
      <c r="M7" s="420" t="s">
        <v>341</v>
      </c>
    </row>
    <row r="8" spans="1:13" ht="15" customHeight="1" thickTop="1">
      <c r="A8" s="40">
        <v>1</v>
      </c>
      <c r="B8" s="482" t="s">
        <v>143</v>
      </c>
      <c r="C8" s="483"/>
      <c r="D8" s="481"/>
      <c r="E8" s="484" t="e">
        <f>E9+E12+#REF!+E17</f>
        <v>#REF!</v>
      </c>
      <c r="F8" s="484" t="e">
        <f>F9+F12+#REF!+F17</f>
        <v>#REF!</v>
      </c>
      <c r="G8" s="484" t="e">
        <f>G9+G12+#REF!+G17</f>
        <v>#REF!</v>
      </c>
      <c r="H8" s="484" t="e">
        <f>H9+H12+#REF!+H17</f>
        <v>#REF!</v>
      </c>
      <c r="I8" s="484" t="e">
        <f>I9+I12+#REF!+I17</f>
        <v>#REF!</v>
      </c>
      <c r="J8" s="484">
        <f>J9+J12+J17</f>
        <v>142000</v>
      </c>
      <c r="K8" s="258" t="e">
        <f>K9+K12+#REF!+K17</f>
        <v>#REF!</v>
      </c>
      <c r="L8" s="484">
        <f>L9+L12+L17</f>
        <v>152000</v>
      </c>
      <c r="M8" s="484">
        <f>M9+M12+M17</f>
        <v>157000</v>
      </c>
    </row>
    <row r="9" spans="1:13" ht="15" customHeight="1">
      <c r="A9" s="40">
        <v>2</v>
      </c>
      <c r="B9" s="428" t="s">
        <v>17</v>
      </c>
      <c r="C9" s="425" t="s">
        <v>274</v>
      </c>
      <c r="D9" s="429"/>
      <c r="E9" s="430">
        <v>66335</v>
      </c>
      <c r="F9" s="430">
        <v>66758</v>
      </c>
      <c r="G9" s="430">
        <v>70300</v>
      </c>
      <c r="H9" s="430">
        <v>70300</v>
      </c>
      <c r="I9" s="430">
        <v>68500</v>
      </c>
      <c r="J9" s="430">
        <v>19000</v>
      </c>
      <c r="K9" s="254">
        <v>69500</v>
      </c>
      <c r="L9" s="430">
        <v>19000</v>
      </c>
      <c r="M9" s="430">
        <v>19000</v>
      </c>
    </row>
    <row r="10" spans="1:13" ht="15" customHeight="1">
      <c r="A10" s="40">
        <v>3</v>
      </c>
      <c r="B10" s="340"/>
      <c r="C10" s="341" t="s">
        <v>134</v>
      </c>
      <c r="D10" s="311" t="s">
        <v>67</v>
      </c>
      <c r="E10" s="214">
        <v>42443</v>
      </c>
      <c r="F10" s="214">
        <v>44279</v>
      </c>
      <c r="G10" s="214">
        <v>43200</v>
      </c>
      <c r="H10" s="214">
        <v>43200</v>
      </c>
      <c r="I10" s="214">
        <v>42500</v>
      </c>
      <c r="J10" s="214">
        <v>2000</v>
      </c>
      <c r="K10" s="217">
        <v>42500</v>
      </c>
      <c r="L10" s="214">
        <v>2000</v>
      </c>
      <c r="M10" s="214">
        <v>2000</v>
      </c>
    </row>
    <row r="11" spans="1:13" ht="15" customHeight="1">
      <c r="A11" s="40">
        <v>4</v>
      </c>
      <c r="B11" s="309"/>
      <c r="C11" s="310" t="s">
        <v>279</v>
      </c>
      <c r="D11" s="311" t="s">
        <v>310</v>
      </c>
      <c r="E11" s="214">
        <v>14199</v>
      </c>
      <c r="F11" s="214">
        <v>14544</v>
      </c>
      <c r="G11" s="214">
        <v>15100</v>
      </c>
      <c r="H11" s="214">
        <v>15100</v>
      </c>
      <c r="I11" s="214">
        <v>15000</v>
      </c>
      <c r="J11" s="214">
        <v>17000</v>
      </c>
      <c r="K11" s="217">
        <v>15000</v>
      </c>
      <c r="L11" s="214">
        <v>17000</v>
      </c>
      <c r="M11" s="214">
        <v>17000</v>
      </c>
    </row>
    <row r="12" spans="1:16" ht="15" customHeight="1">
      <c r="A12" s="40">
        <v>5</v>
      </c>
      <c r="B12" s="424" t="s">
        <v>262</v>
      </c>
      <c r="C12" s="425" t="s">
        <v>2</v>
      </c>
      <c r="D12" s="426"/>
      <c r="E12" s="427">
        <v>11375</v>
      </c>
      <c r="F12" s="427">
        <v>17248</v>
      </c>
      <c r="G12" s="427">
        <f>SUM(G13:G13)</f>
        <v>18000</v>
      </c>
      <c r="H12" s="427">
        <f>SUM(H13:H13)</f>
        <v>18000</v>
      </c>
      <c r="I12" s="427">
        <v>17000</v>
      </c>
      <c r="J12" s="427">
        <v>107000</v>
      </c>
      <c r="K12" s="250">
        <v>19000</v>
      </c>
      <c r="L12" s="427">
        <v>117000</v>
      </c>
      <c r="M12" s="427">
        <v>122000</v>
      </c>
      <c r="N12" s="20"/>
      <c r="O12" s="20"/>
      <c r="P12" s="20"/>
    </row>
    <row r="13" spans="1:13" ht="15" customHeight="1" thickBot="1">
      <c r="A13" s="38">
        <v>6</v>
      </c>
      <c r="B13" s="323"/>
      <c r="C13" s="505" t="s">
        <v>282</v>
      </c>
      <c r="D13" s="503" t="s">
        <v>283</v>
      </c>
      <c r="E13" s="214">
        <v>11375</v>
      </c>
      <c r="F13" s="214">
        <v>17248</v>
      </c>
      <c r="G13" s="214">
        <v>18000</v>
      </c>
      <c r="H13" s="214">
        <v>18000</v>
      </c>
      <c r="I13" s="214">
        <v>17000</v>
      </c>
      <c r="J13" s="214">
        <v>69500</v>
      </c>
      <c r="K13" s="218">
        <v>19000</v>
      </c>
      <c r="L13" s="214">
        <v>69500</v>
      </c>
      <c r="M13" s="214">
        <v>69500</v>
      </c>
    </row>
    <row r="14" spans="1:13" ht="15" customHeight="1">
      <c r="A14" s="613">
        <v>7</v>
      </c>
      <c r="B14" s="517"/>
      <c r="C14" s="324" t="s">
        <v>133</v>
      </c>
      <c r="D14" s="614" t="s">
        <v>284</v>
      </c>
      <c r="E14" s="615"/>
      <c r="F14" s="615"/>
      <c r="G14" s="615"/>
      <c r="H14" s="615"/>
      <c r="I14" s="616"/>
      <c r="J14" s="595">
        <v>24500</v>
      </c>
      <c r="K14" s="504"/>
      <c r="L14" s="595">
        <v>24500</v>
      </c>
      <c r="M14" s="595">
        <v>24500</v>
      </c>
    </row>
    <row r="15" spans="1:13" ht="15" customHeight="1">
      <c r="A15" s="171">
        <v>8</v>
      </c>
      <c r="B15" s="317"/>
      <c r="C15" s="310" t="s">
        <v>134</v>
      </c>
      <c r="D15" s="330" t="s">
        <v>67</v>
      </c>
      <c r="E15" s="331"/>
      <c r="F15" s="331"/>
      <c r="G15" s="331"/>
      <c r="H15" s="331"/>
      <c r="I15" s="331"/>
      <c r="J15" s="331">
        <v>13000</v>
      </c>
      <c r="K15" s="260"/>
      <c r="L15" s="331">
        <v>23000</v>
      </c>
      <c r="M15" s="331">
        <v>27000</v>
      </c>
    </row>
    <row r="16" spans="1:13" ht="15" customHeight="1">
      <c r="A16" s="171">
        <v>9</v>
      </c>
      <c r="B16" s="317"/>
      <c r="C16" s="310" t="s">
        <v>140</v>
      </c>
      <c r="D16" s="330" t="s">
        <v>352</v>
      </c>
      <c r="E16" s="331"/>
      <c r="F16" s="331"/>
      <c r="G16" s="331"/>
      <c r="H16" s="331"/>
      <c r="I16" s="331"/>
      <c r="J16" s="331">
        <v>0</v>
      </c>
      <c r="K16" s="260">
        <v>0</v>
      </c>
      <c r="L16" s="331">
        <v>0</v>
      </c>
      <c r="M16" s="331">
        <v>1000</v>
      </c>
    </row>
    <row r="17" spans="1:13" ht="15" customHeight="1">
      <c r="A17" s="171">
        <v>10</v>
      </c>
      <c r="B17" s="428" t="s">
        <v>280</v>
      </c>
      <c r="C17" s="667" t="s">
        <v>281</v>
      </c>
      <c r="D17" s="668"/>
      <c r="E17" s="617">
        <v>0</v>
      </c>
      <c r="F17" s="617">
        <v>270</v>
      </c>
      <c r="G17" s="618">
        <v>10000</v>
      </c>
      <c r="H17" s="618">
        <v>27000</v>
      </c>
      <c r="I17" s="618">
        <v>21000</v>
      </c>
      <c r="J17" s="619">
        <v>16000</v>
      </c>
      <c r="K17" s="257">
        <v>21000</v>
      </c>
      <c r="L17" s="619">
        <v>16000</v>
      </c>
      <c r="M17" s="619">
        <v>16000</v>
      </c>
    </row>
    <row r="18" spans="1:13" ht="15" customHeight="1">
      <c r="A18" s="171">
        <v>11</v>
      </c>
      <c r="B18" s="317"/>
      <c r="C18" s="310" t="s">
        <v>134</v>
      </c>
      <c r="D18" s="318" t="s">
        <v>67</v>
      </c>
      <c r="E18" s="342">
        <v>0</v>
      </c>
      <c r="F18" s="342">
        <v>270</v>
      </c>
      <c r="G18" s="342">
        <v>10000</v>
      </c>
      <c r="H18" s="342">
        <v>7200</v>
      </c>
      <c r="I18" s="342">
        <v>1000</v>
      </c>
      <c r="J18" s="343">
        <v>16000</v>
      </c>
      <c r="K18" s="219">
        <v>1000</v>
      </c>
      <c r="L18" s="343">
        <v>16000</v>
      </c>
      <c r="M18" s="343">
        <v>16000</v>
      </c>
    </row>
    <row r="19" spans="1:9" ht="15" customHeight="1">
      <c r="A19" s="165"/>
      <c r="B19" s="161"/>
      <c r="F19" s="19"/>
      <c r="I19" s="19"/>
    </row>
    <row r="20" spans="1:9" ht="15" customHeight="1" thickBot="1">
      <c r="A20" s="57"/>
      <c r="B20" s="23"/>
      <c r="C20" s="18"/>
      <c r="D20" s="25"/>
      <c r="E20" s="20"/>
      <c r="F20" s="163"/>
      <c r="G20" s="20"/>
      <c r="H20" s="20"/>
      <c r="I20" s="115"/>
    </row>
    <row r="21" spans="1:13" ht="15" customHeight="1" thickBot="1">
      <c r="A21" s="650"/>
      <c r="B21" s="651"/>
      <c r="C21" s="651"/>
      <c r="D21" s="651"/>
      <c r="E21" s="652" t="s">
        <v>126</v>
      </c>
      <c r="F21" s="652" t="s">
        <v>126</v>
      </c>
      <c r="G21" s="652" t="s">
        <v>136</v>
      </c>
      <c r="H21" s="652" t="s">
        <v>137</v>
      </c>
      <c r="I21" s="652" t="s">
        <v>125</v>
      </c>
      <c r="J21" s="643" t="s">
        <v>125</v>
      </c>
      <c r="K21" s="654" t="s">
        <v>125</v>
      </c>
      <c r="L21" s="643" t="s">
        <v>331</v>
      </c>
      <c r="M21" s="643" t="s">
        <v>331</v>
      </c>
    </row>
    <row r="22" spans="1:13" ht="15" customHeight="1">
      <c r="A22" s="414"/>
      <c r="B22" s="645" t="s">
        <v>21</v>
      </c>
      <c r="C22" s="645"/>
      <c r="D22" s="645"/>
      <c r="E22" s="653"/>
      <c r="F22" s="653"/>
      <c r="G22" s="653"/>
      <c r="H22" s="653"/>
      <c r="I22" s="653"/>
      <c r="J22" s="644"/>
      <c r="K22" s="655"/>
      <c r="L22" s="644"/>
      <c r="M22" s="644"/>
    </row>
    <row r="23" spans="1:13" ht="15" customHeight="1">
      <c r="A23" s="415"/>
      <c r="B23" s="416" t="s">
        <v>19</v>
      </c>
      <c r="C23" s="646" t="s">
        <v>20</v>
      </c>
      <c r="D23" s="656" t="s">
        <v>138</v>
      </c>
      <c r="E23" s="653"/>
      <c r="F23" s="653"/>
      <c r="G23" s="653"/>
      <c r="H23" s="653"/>
      <c r="I23" s="653"/>
      <c r="J23" s="644"/>
      <c r="K23" s="655"/>
      <c r="L23" s="644"/>
      <c r="M23" s="644"/>
    </row>
    <row r="24" spans="1:13" ht="15" customHeight="1" thickBot="1">
      <c r="A24" s="417"/>
      <c r="B24" s="418" t="s">
        <v>96</v>
      </c>
      <c r="C24" s="647"/>
      <c r="D24" s="657"/>
      <c r="E24" s="419">
        <v>2013</v>
      </c>
      <c r="F24" s="419">
        <v>2014</v>
      </c>
      <c r="G24" s="419">
        <v>2015</v>
      </c>
      <c r="H24" s="419">
        <v>2015</v>
      </c>
      <c r="I24" s="419">
        <v>2016</v>
      </c>
      <c r="J24" s="420">
        <v>2018</v>
      </c>
      <c r="K24" s="237">
        <v>2018</v>
      </c>
      <c r="L24" s="420" t="s">
        <v>340</v>
      </c>
      <c r="M24" s="420" t="s">
        <v>341</v>
      </c>
    </row>
    <row r="25" spans="1:14" ht="15" customHeight="1" thickTop="1">
      <c r="A25" s="40">
        <v>1</v>
      </c>
      <c r="B25" s="485" t="s">
        <v>143</v>
      </c>
      <c r="C25" s="506"/>
      <c r="D25" s="507"/>
      <c r="E25" s="500">
        <v>6774</v>
      </c>
      <c r="F25" s="500">
        <v>1394996</v>
      </c>
      <c r="G25" s="500">
        <v>0</v>
      </c>
      <c r="H25" s="500">
        <v>0</v>
      </c>
      <c r="I25" s="500">
        <v>665000</v>
      </c>
      <c r="J25" s="500">
        <v>60000</v>
      </c>
      <c r="K25" s="259">
        <v>0</v>
      </c>
      <c r="L25" s="500">
        <v>50000</v>
      </c>
      <c r="M25" s="500">
        <v>20000</v>
      </c>
      <c r="N25" s="20"/>
    </row>
    <row r="26" spans="1:13" ht="15" customHeight="1">
      <c r="A26" s="40">
        <v>2</v>
      </c>
      <c r="B26" s="508" t="s">
        <v>246</v>
      </c>
      <c r="C26" s="509" t="s">
        <v>274</v>
      </c>
      <c r="D26" s="510"/>
      <c r="E26" s="501">
        <f>SUM(E27)</f>
        <v>0</v>
      </c>
      <c r="F26" s="501">
        <v>1394996</v>
      </c>
      <c r="G26" s="501">
        <v>0</v>
      </c>
      <c r="H26" s="501">
        <v>0</v>
      </c>
      <c r="I26" s="501">
        <f>SUM(I27)</f>
        <v>0</v>
      </c>
      <c r="J26" s="501">
        <f>SUM(J27)</f>
        <v>0</v>
      </c>
      <c r="K26" s="250">
        <f>SUM(K27)</f>
        <v>0</v>
      </c>
      <c r="L26" s="501">
        <f>SUM(L27)</f>
        <v>0</v>
      </c>
      <c r="M26" s="501">
        <f>SUM(M27)</f>
        <v>0</v>
      </c>
    </row>
    <row r="27" spans="1:13" ht="15" customHeight="1" thickBot="1">
      <c r="A27" s="41">
        <f>A26+1</f>
        <v>3</v>
      </c>
      <c r="B27" s="511"/>
      <c r="C27" s="512" t="s">
        <v>151</v>
      </c>
      <c r="D27" s="513" t="s">
        <v>153</v>
      </c>
      <c r="E27" s="502">
        <v>0</v>
      </c>
      <c r="F27" s="502">
        <v>1394996</v>
      </c>
      <c r="G27" s="502">
        <v>0</v>
      </c>
      <c r="H27" s="502">
        <v>0</v>
      </c>
      <c r="I27" s="502">
        <v>0</v>
      </c>
      <c r="J27" s="502">
        <v>0</v>
      </c>
      <c r="K27" s="218">
        <v>0</v>
      </c>
      <c r="L27" s="502">
        <v>0</v>
      </c>
      <c r="M27" s="502">
        <v>0</v>
      </c>
    </row>
    <row r="28" spans="1:13" ht="15" customHeight="1">
      <c r="A28" s="40">
        <f>A27+1</f>
        <v>4</v>
      </c>
      <c r="B28" s="508" t="s">
        <v>262</v>
      </c>
      <c r="C28" s="509" t="s">
        <v>2</v>
      </c>
      <c r="D28" s="510"/>
      <c r="E28" s="501">
        <v>6774</v>
      </c>
      <c r="F28" s="501">
        <v>0</v>
      </c>
      <c r="G28" s="501">
        <v>0</v>
      </c>
      <c r="H28" s="501">
        <v>0</v>
      </c>
      <c r="I28" s="501">
        <v>0</v>
      </c>
      <c r="J28" s="501">
        <v>60000</v>
      </c>
      <c r="K28" s="250">
        <f>SUM(K31)</f>
        <v>0</v>
      </c>
      <c r="L28" s="501">
        <v>50000</v>
      </c>
      <c r="M28" s="501">
        <v>20000</v>
      </c>
    </row>
    <row r="29" spans="1:13" ht="15" customHeight="1">
      <c r="A29" s="171">
        <v>5</v>
      </c>
      <c r="B29" s="514"/>
      <c r="C29" s="515" t="s">
        <v>261</v>
      </c>
      <c r="D29" s="592" t="s">
        <v>323</v>
      </c>
      <c r="E29" s="593">
        <v>6774</v>
      </c>
      <c r="F29" s="593">
        <v>0</v>
      </c>
      <c r="G29" s="593">
        <v>0</v>
      </c>
      <c r="H29" s="593">
        <v>0</v>
      </c>
      <c r="I29" s="593">
        <v>0</v>
      </c>
      <c r="J29" s="593">
        <v>60000</v>
      </c>
      <c r="K29" s="263">
        <v>0</v>
      </c>
      <c r="L29" s="593">
        <v>30000</v>
      </c>
      <c r="M29" s="593">
        <v>0</v>
      </c>
    </row>
    <row r="30" spans="1:13" ht="15" customHeight="1">
      <c r="A30" s="171">
        <v>6</v>
      </c>
      <c r="B30" s="514"/>
      <c r="C30" s="610" t="s">
        <v>151</v>
      </c>
      <c r="D30" s="592" t="s">
        <v>333</v>
      </c>
      <c r="E30" s="593"/>
      <c r="F30" s="593"/>
      <c r="G30" s="593"/>
      <c r="H30" s="593"/>
      <c r="I30" s="593"/>
      <c r="J30" s="593">
        <v>0</v>
      </c>
      <c r="K30" s="263">
        <v>0</v>
      </c>
      <c r="L30" s="593">
        <v>20000</v>
      </c>
      <c r="M30" s="593">
        <v>20000</v>
      </c>
    </row>
    <row r="31" spans="1:13" ht="15" customHeight="1">
      <c r="A31" s="171">
        <v>7</v>
      </c>
      <c r="B31" s="508" t="s">
        <v>280</v>
      </c>
      <c r="C31" s="509" t="s">
        <v>118</v>
      </c>
      <c r="D31" s="510"/>
      <c r="E31" s="501">
        <f aca="true" t="shared" si="0" ref="E31:M31">SUM(E32)</f>
        <v>0</v>
      </c>
      <c r="F31" s="501">
        <v>0</v>
      </c>
      <c r="G31" s="501">
        <v>0</v>
      </c>
      <c r="H31" s="501">
        <f t="shared" si="0"/>
        <v>0</v>
      </c>
      <c r="I31" s="501">
        <v>665000</v>
      </c>
      <c r="J31" s="501">
        <f t="shared" si="0"/>
        <v>0</v>
      </c>
      <c r="K31" s="250">
        <f t="shared" si="0"/>
        <v>0</v>
      </c>
      <c r="L31" s="501">
        <f t="shared" si="0"/>
        <v>0</v>
      </c>
      <c r="M31" s="501">
        <f t="shared" si="0"/>
        <v>0</v>
      </c>
    </row>
    <row r="32" spans="1:13" ht="15" customHeight="1" thickBot="1">
      <c r="A32" s="171">
        <v>8</v>
      </c>
      <c r="B32" s="511"/>
      <c r="C32" s="512" t="s">
        <v>151</v>
      </c>
      <c r="D32" s="513" t="s">
        <v>256</v>
      </c>
      <c r="E32" s="502">
        <v>0</v>
      </c>
      <c r="F32" s="502">
        <v>0</v>
      </c>
      <c r="G32" s="502">
        <v>0</v>
      </c>
      <c r="H32" s="502">
        <v>0</v>
      </c>
      <c r="I32" s="502">
        <v>665000</v>
      </c>
      <c r="J32" s="502">
        <v>0</v>
      </c>
      <c r="K32" s="218">
        <v>0</v>
      </c>
      <c r="L32" s="502">
        <v>0</v>
      </c>
      <c r="M32" s="502">
        <v>0</v>
      </c>
    </row>
  </sheetData>
  <sheetProtection/>
  <mergeCells count="27">
    <mergeCell ref="M4:M6"/>
    <mergeCell ref="M21:M23"/>
    <mergeCell ref="L4:L6"/>
    <mergeCell ref="L21:L23"/>
    <mergeCell ref="H21:H23"/>
    <mergeCell ref="E4:E6"/>
    <mergeCell ref="J21:J23"/>
    <mergeCell ref="K21:K23"/>
    <mergeCell ref="K4:K6"/>
    <mergeCell ref="J4:J6"/>
    <mergeCell ref="F4:F6"/>
    <mergeCell ref="B22:D22"/>
    <mergeCell ref="C23:C24"/>
    <mergeCell ref="E21:E23"/>
    <mergeCell ref="F21:F23"/>
    <mergeCell ref="C6:C7"/>
    <mergeCell ref="D6:D7"/>
    <mergeCell ref="I4:I6"/>
    <mergeCell ref="A4:D4"/>
    <mergeCell ref="A21:D21"/>
    <mergeCell ref="I21:I23"/>
    <mergeCell ref="G21:G23"/>
    <mergeCell ref="B5:D5"/>
    <mergeCell ref="C17:D17"/>
    <mergeCell ref="D23:D24"/>
    <mergeCell ref="H4:H6"/>
    <mergeCell ref="G4:G6"/>
  </mergeCells>
  <printOptions/>
  <pageMargins left="0.47" right="0.27" top="0.76" bottom="0.68" header="0.4921259845" footer="0.4921259845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6"/>
  <sheetViews>
    <sheetView zoomScale="88" zoomScaleNormal="88" zoomScalePageLayoutView="0" workbookViewId="0" topLeftCell="A1">
      <selection activeCell="M29" sqref="M29"/>
    </sheetView>
  </sheetViews>
  <sheetFormatPr defaultColWidth="9.140625" defaultRowHeight="12.75"/>
  <cols>
    <col min="1" max="1" width="4.140625" style="14" customWidth="1"/>
    <col min="2" max="2" width="7.28125" style="0" customWidth="1"/>
    <col min="3" max="3" width="10.57421875" style="0" customWidth="1"/>
    <col min="4" max="4" width="34.00390625" style="0" customWidth="1"/>
    <col min="5" max="5" width="12.28125" style="0" hidden="1" customWidth="1"/>
    <col min="6" max="6" width="11.7109375" style="0" hidden="1" customWidth="1"/>
    <col min="7" max="7" width="10.7109375" style="0" hidden="1" customWidth="1"/>
    <col min="8" max="8" width="12.00390625" style="0" hidden="1" customWidth="1"/>
    <col min="9" max="9" width="9.8515625" style="0" hidden="1" customWidth="1"/>
    <col min="10" max="10" width="13.140625" style="0" customWidth="1"/>
    <col min="11" max="11" width="2.8515625" style="0" hidden="1" customWidth="1"/>
    <col min="12" max="13" width="13.140625" style="0" customWidth="1"/>
    <col min="14" max="14" width="10.00390625" style="0" bestFit="1" customWidth="1"/>
    <col min="15" max="17" width="9.57421875" style="0" bestFit="1" customWidth="1"/>
  </cols>
  <sheetData>
    <row r="1" spans="6:9" ht="12.75">
      <c r="F1" s="19"/>
      <c r="I1" s="19"/>
    </row>
    <row r="2" spans="1:9" ht="18.75">
      <c r="A2" s="165" t="s">
        <v>175</v>
      </c>
      <c r="B2" s="161" t="s">
        <v>144</v>
      </c>
      <c r="F2" s="19"/>
      <c r="I2" s="19"/>
    </row>
    <row r="3" ht="13.5" thickBot="1"/>
    <row r="4" spans="1:13" ht="13.5" customHeight="1" thickBot="1">
      <c r="A4" s="650"/>
      <c r="B4" s="651"/>
      <c r="C4" s="651"/>
      <c r="D4" s="651"/>
      <c r="E4" s="652" t="s">
        <v>126</v>
      </c>
      <c r="F4" s="652" t="s">
        <v>126</v>
      </c>
      <c r="G4" s="652" t="s">
        <v>136</v>
      </c>
      <c r="H4" s="652" t="s">
        <v>137</v>
      </c>
      <c r="I4" s="652" t="s">
        <v>125</v>
      </c>
      <c r="J4" s="643" t="s">
        <v>125</v>
      </c>
      <c r="K4" s="654" t="s">
        <v>125</v>
      </c>
      <c r="L4" s="643" t="s">
        <v>329</v>
      </c>
      <c r="M4" s="643" t="s">
        <v>329</v>
      </c>
    </row>
    <row r="5" spans="1:13" ht="18.75" customHeight="1">
      <c r="A5" s="414"/>
      <c r="B5" s="645" t="s">
        <v>22</v>
      </c>
      <c r="C5" s="645"/>
      <c r="D5" s="645"/>
      <c r="E5" s="653"/>
      <c r="F5" s="653"/>
      <c r="G5" s="653"/>
      <c r="H5" s="653"/>
      <c r="I5" s="653"/>
      <c r="J5" s="644"/>
      <c r="K5" s="655"/>
      <c r="L5" s="644"/>
      <c r="M5" s="644"/>
    </row>
    <row r="6" spans="1:13" ht="12.75">
      <c r="A6" s="415"/>
      <c r="B6" s="416" t="s">
        <v>19</v>
      </c>
      <c r="C6" s="646" t="s">
        <v>20</v>
      </c>
      <c r="D6" s="648" t="s">
        <v>138</v>
      </c>
      <c r="E6" s="653"/>
      <c r="F6" s="653"/>
      <c r="G6" s="653"/>
      <c r="H6" s="653"/>
      <c r="I6" s="653"/>
      <c r="J6" s="644"/>
      <c r="K6" s="655"/>
      <c r="L6" s="644"/>
      <c r="M6" s="644"/>
    </row>
    <row r="7" spans="1:13" ht="16.5" thickBot="1">
      <c r="A7" s="417"/>
      <c r="B7" s="418" t="s">
        <v>96</v>
      </c>
      <c r="C7" s="647"/>
      <c r="D7" s="649"/>
      <c r="E7" s="419">
        <v>2013</v>
      </c>
      <c r="F7" s="419">
        <v>2014</v>
      </c>
      <c r="G7" s="419">
        <v>2015</v>
      </c>
      <c r="H7" s="419">
        <v>2015</v>
      </c>
      <c r="I7" s="419">
        <v>2016</v>
      </c>
      <c r="J7" s="420">
        <v>2018</v>
      </c>
      <c r="K7" s="237">
        <v>2018</v>
      </c>
      <c r="L7" s="420" t="s">
        <v>340</v>
      </c>
      <c r="M7" s="420" t="s">
        <v>341</v>
      </c>
    </row>
    <row r="8" spans="1:13" ht="15" customHeight="1" thickTop="1">
      <c r="A8" s="40">
        <v>1</v>
      </c>
      <c r="B8" s="485" t="s">
        <v>144</v>
      </c>
      <c r="C8" s="483"/>
      <c r="D8" s="481"/>
      <c r="E8" s="500" t="e">
        <f>E9+#REF!+E12+E15+E17</f>
        <v>#REF!</v>
      </c>
      <c r="F8" s="500">
        <v>98846</v>
      </c>
      <c r="G8" s="484" t="e">
        <f>G9+#REF!+G12+G15+G17</f>
        <v>#REF!</v>
      </c>
      <c r="H8" s="484" t="e">
        <f>H9+#REF!+H12+H15+H17</f>
        <v>#REF!</v>
      </c>
      <c r="I8" s="500" t="e">
        <f>I9+#REF!+I12+I15+I17</f>
        <v>#REF!</v>
      </c>
      <c r="J8" s="500">
        <f>J9+J12+J15+J17</f>
        <v>58600</v>
      </c>
      <c r="K8" s="249" t="e">
        <f>K9+#REF!+K12+K15+K17</f>
        <v>#REF!</v>
      </c>
      <c r="L8" s="500">
        <f>L9+L12+L15+L17</f>
        <v>59350</v>
      </c>
      <c r="M8" s="500">
        <f>M9+M12+M15+M17</f>
        <v>61200</v>
      </c>
    </row>
    <row r="9" spans="1:13" ht="15" customHeight="1">
      <c r="A9" s="40">
        <f>A8+1</f>
        <v>2</v>
      </c>
      <c r="B9" s="424" t="s">
        <v>232</v>
      </c>
      <c r="C9" s="425" t="s">
        <v>117</v>
      </c>
      <c r="D9" s="426"/>
      <c r="E9" s="427">
        <v>14534</v>
      </c>
      <c r="F9" s="427">
        <v>10300</v>
      </c>
      <c r="G9" s="427">
        <f>SUM(G10:G11)</f>
        <v>18000</v>
      </c>
      <c r="H9" s="427">
        <f>SUM(H10:H11)</f>
        <v>18000</v>
      </c>
      <c r="I9" s="427">
        <v>14000</v>
      </c>
      <c r="J9" s="427">
        <v>12000</v>
      </c>
      <c r="K9" s="250">
        <v>15000</v>
      </c>
      <c r="L9" s="427">
        <v>12000</v>
      </c>
      <c r="M9" s="427">
        <v>14000</v>
      </c>
    </row>
    <row r="10" spans="1:13" ht="15" customHeight="1">
      <c r="A10" s="40">
        <f>SUM(A9+1)</f>
        <v>3</v>
      </c>
      <c r="B10" s="309"/>
      <c r="C10" s="310" t="s">
        <v>134</v>
      </c>
      <c r="D10" s="311" t="s">
        <v>67</v>
      </c>
      <c r="E10" s="214">
        <v>5096</v>
      </c>
      <c r="F10" s="214">
        <v>4883</v>
      </c>
      <c r="G10" s="214">
        <v>8000</v>
      </c>
      <c r="H10" s="214">
        <v>8000</v>
      </c>
      <c r="I10" s="214">
        <v>6000</v>
      </c>
      <c r="J10" s="214">
        <v>5000</v>
      </c>
      <c r="K10" s="217">
        <v>7000</v>
      </c>
      <c r="L10" s="214">
        <v>5000</v>
      </c>
      <c r="M10" s="214">
        <v>7000</v>
      </c>
    </row>
    <row r="11" spans="1:17" ht="15" customHeight="1">
      <c r="A11" s="40">
        <v>4</v>
      </c>
      <c r="B11" s="309"/>
      <c r="C11" s="312" t="s">
        <v>140</v>
      </c>
      <c r="D11" s="313" t="s">
        <v>165</v>
      </c>
      <c r="E11" s="214">
        <v>9438</v>
      </c>
      <c r="F11" s="214">
        <v>5417</v>
      </c>
      <c r="G11" s="214">
        <v>10000</v>
      </c>
      <c r="H11" s="214">
        <v>10000</v>
      </c>
      <c r="I11" s="214">
        <v>8000</v>
      </c>
      <c r="J11" s="214">
        <v>7000</v>
      </c>
      <c r="K11" s="217">
        <v>8000</v>
      </c>
      <c r="L11" s="214">
        <v>7000</v>
      </c>
      <c r="M11" s="214">
        <v>7000</v>
      </c>
      <c r="O11" s="168"/>
      <c r="P11" s="168"/>
      <c r="Q11" s="168"/>
    </row>
    <row r="12" spans="1:13" ht="15" customHeight="1">
      <c r="A12" s="39">
        <v>7</v>
      </c>
      <c r="B12" s="439" t="s">
        <v>254</v>
      </c>
      <c r="C12" s="440" t="s">
        <v>268</v>
      </c>
      <c r="D12" s="516"/>
      <c r="E12" s="438">
        <v>3088</v>
      </c>
      <c r="F12" s="438">
        <v>2513</v>
      </c>
      <c r="G12" s="438">
        <f>SUM(G13:G14)</f>
        <v>5000</v>
      </c>
      <c r="H12" s="438">
        <f>SUM(H13:H14)</f>
        <v>5000</v>
      </c>
      <c r="I12" s="438">
        <v>61000</v>
      </c>
      <c r="J12" s="438">
        <v>43500</v>
      </c>
      <c r="K12" s="261">
        <v>26000</v>
      </c>
      <c r="L12" s="438">
        <v>43500</v>
      </c>
      <c r="M12" s="438">
        <v>42100</v>
      </c>
    </row>
    <row r="13" spans="1:13" ht="15" customHeight="1">
      <c r="A13" s="38">
        <f>SUM(A12+1)</f>
        <v>8</v>
      </c>
      <c r="B13" s="323"/>
      <c r="C13" s="505" t="s">
        <v>134</v>
      </c>
      <c r="D13" s="503" t="s">
        <v>67</v>
      </c>
      <c r="E13" s="214">
        <v>2988</v>
      </c>
      <c r="F13" s="214">
        <v>1713</v>
      </c>
      <c r="G13" s="214">
        <v>4000</v>
      </c>
      <c r="H13" s="214">
        <v>4000</v>
      </c>
      <c r="I13" s="214">
        <v>60000</v>
      </c>
      <c r="J13" s="214">
        <v>42000</v>
      </c>
      <c r="K13" s="217">
        <v>25000</v>
      </c>
      <c r="L13" s="214">
        <v>42000</v>
      </c>
      <c r="M13" s="214">
        <v>40000</v>
      </c>
    </row>
    <row r="14" spans="1:13" ht="15" customHeight="1">
      <c r="A14" s="38">
        <f>SUM(A13+1)</f>
        <v>9</v>
      </c>
      <c r="B14" s="329"/>
      <c r="C14" s="324" t="s">
        <v>140</v>
      </c>
      <c r="D14" s="325" t="s">
        <v>68</v>
      </c>
      <c r="E14" s="214">
        <v>100</v>
      </c>
      <c r="F14" s="214">
        <v>800</v>
      </c>
      <c r="G14" s="214">
        <v>1000</v>
      </c>
      <c r="H14" s="214">
        <v>1000</v>
      </c>
      <c r="I14" s="214">
        <v>1000</v>
      </c>
      <c r="J14" s="214">
        <v>1500</v>
      </c>
      <c r="K14" s="217">
        <v>1000</v>
      </c>
      <c r="L14" s="214">
        <v>1500</v>
      </c>
      <c r="M14" s="214">
        <v>2100</v>
      </c>
    </row>
    <row r="15" spans="1:13" ht="15" customHeight="1">
      <c r="A15" s="40">
        <f>A14+1</f>
        <v>10</v>
      </c>
      <c r="B15" s="424" t="s">
        <v>230</v>
      </c>
      <c r="C15" s="425" t="s">
        <v>0</v>
      </c>
      <c r="D15" s="426"/>
      <c r="E15" s="427">
        <v>199</v>
      </c>
      <c r="F15" s="427">
        <v>631</v>
      </c>
      <c r="G15" s="427">
        <f>SUM(G16:G16)</f>
        <v>1500</v>
      </c>
      <c r="H15" s="427">
        <f>SUM(H16:H16)</f>
        <v>1500</v>
      </c>
      <c r="I15" s="427">
        <v>1500</v>
      </c>
      <c r="J15" s="427">
        <v>1100</v>
      </c>
      <c r="K15" s="250">
        <v>1500</v>
      </c>
      <c r="L15" s="427">
        <v>1100</v>
      </c>
      <c r="M15" s="427">
        <v>1100</v>
      </c>
    </row>
    <row r="16" spans="1:13" ht="15" customHeight="1">
      <c r="A16" s="40">
        <v>11</v>
      </c>
      <c r="B16" s="517"/>
      <c r="C16" s="324" t="s">
        <v>134</v>
      </c>
      <c r="D16" s="325" t="s">
        <v>67</v>
      </c>
      <c r="E16" s="214">
        <v>199</v>
      </c>
      <c r="F16" s="214">
        <v>631</v>
      </c>
      <c r="G16" s="214">
        <v>1500</v>
      </c>
      <c r="H16" s="214">
        <v>1500</v>
      </c>
      <c r="I16" s="214">
        <v>1500</v>
      </c>
      <c r="J16" s="214">
        <v>1100</v>
      </c>
      <c r="K16" s="217">
        <v>1500</v>
      </c>
      <c r="L16" s="214">
        <v>1100</v>
      </c>
      <c r="M16" s="214">
        <v>1100</v>
      </c>
    </row>
    <row r="17" spans="1:13" ht="15" customHeight="1">
      <c r="A17" s="40">
        <v>12</v>
      </c>
      <c r="B17" s="424" t="s">
        <v>231</v>
      </c>
      <c r="C17" s="425" t="s">
        <v>146</v>
      </c>
      <c r="D17" s="426"/>
      <c r="E17" s="427">
        <v>1399</v>
      </c>
      <c r="F17" s="427">
        <v>2279</v>
      </c>
      <c r="G17" s="427">
        <f>SUM(G18:G18)</f>
        <v>2500</v>
      </c>
      <c r="H17" s="427">
        <f>SUM(H18:H18)</f>
        <v>2500</v>
      </c>
      <c r="I17" s="427">
        <v>2000</v>
      </c>
      <c r="J17" s="427">
        <v>2000</v>
      </c>
      <c r="K17" s="250">
        <v>2000</v>
      </c>
      <c r="L17" s="427">
        <v>2750</v>
      </c>
      <c r="M17" s="427">
        <v>4000</v>
      </c>
    </row>
    <row r="18" spans="1:13" ht="15" customHeight="1">
      <c r="A18" s="171">
        <v>13</v>
      </c>
      <c r="B18" s="317"/>
      <c r="C18" s="310" t="s">
        <v>134</v>
      </c>
      <c r="D18" s="330" t="s">
        <v>67</v>
      </c>
      <c r="E18" s="331">
        <v>1399</v>
      </c>
      <c r="F18" s="331">
        <v>2279</v>
      </c>
      <c r="G18" s="331">
        <v>2500</v>
      </c>
      <c r="H18" s="331">
        <v>2500</v>
      </c>
      <c r="I18" s="331">
        <v>2000</v>
      </c>
      <c r="J18" s="331">
        <v>2000</v>
      </c>
      <c r="K18" s="260">
        <v>2000</v>
      </c>
      <c r="L18" s="331">
        <v>2750</v>
      </c>
      <c r="M18" s="331">
        <v>4000</v>
      </c>
    </row>
    <row r="19" spans="1:13" ht="15" customHeight="1">
      <c r="A19" s="518"/>
      <c r="B19" s="170"/>
      <c r="C19" s="170"/>
      <c r="D19" s="170"/>
      <c r="E19" s="170"/>
      <c r="F19" s="170"/>
      <c r="G19" s="170"/>
      <c r="H19" s="170"/>
      <c r="I19" s="170"/>
      <c r="J19" s="170"/>
      <c r="L19" s="170"/>
      <c r="M19" s="170"/>
    </row>
    <row r="20" spans="1:13" ht="15" customHeight="1">
      <c r="A20" s="518"/>
      <c r="B20" s="170"/>
      <c r="C20" s="170"/>
      <c r="D20" s="170"/>
      <c r="E20" s="170"/>
      <c r="F20" s="170"/>
      <c r="G20" s="170"/>
      <c r="H20" s="170"/>
      <c r="I20" s="170"/>
      <c r="J20" s="170"/>
      <c r="L20" s="170"/>
      <c r="M20" s="170"/>
    </row>
    <row r="21" spans="1:13" ht="15" customHeight="1">
      <c r="A21" s="518"/>
      <c r="B21" s="170"/>
      <c r="C21" s="170"/>
      <c r="D21" s="170"/>
      <c r="E21" s="170"/>
      <c r="F21" s="170"/>
      <c r="G21" s="170"/>
      <c r="H21" s="170"/>
      <c r="I21" s="170"/>
      <c r="J21" s="170"/>
      <c r="L21" s="170"/>
      <c r="M21" s="170"/>
    </row>
    <row r="22" spans="1:13" ht="15" customHeight="1">
      <c r="A22" s="519"/>
      <c r="B22" s="520"/>
      <c r="C22" s="170"/>
      <c r="D22" s="170"/>
      <c r="E22" s="170"/>
      <c r="F22" s="521"/>
      <c r="G22" s="170"/>
      <c r="H22" s="170"/>
      <c r="I22" s="521"/>
      <c r="J22" s="170"/>
      <c r="L22" s="170"/>
      <c r="M22" s="170"/>
    </row>
    <row r="23" spans="1:13" s="104" customFormat="1" ht="15" customHeight="1" thickBot="1">
      <c r="A23" s="518"/>
      <c r="B23" s="170"/>
      <c r="C23" s="170"/>
      <c r="D23" s="170"/>
      <c r="E23" s="170"/>
      <c r="F23" s="170"/>
      <c r="G23" s="170"/>
      <c r="H23" s="170"/>
      <c r="I23" s="170"/>
      <c r="J23" s="170"/>
      <c r="K23"/>
      <c r="L23" s="170"/>
      <c r="M23" s="170"/>
    </row>
    <row r="24" spans="1:13" ht="15" customHeight="1" thickBot="1">
      <c r="A24" s="650"/>
      <c r="B24" s="651"/>
      <c r="C24" s="651"/>
      <c r="D24" s="651"/>
      <c r="E24" s="661" t="s">
        <v>126</v>
      </c>
      <c r="F24" s="661" t="s">
        <v>126</v>
      </c>
      <c r="G24" s="661" t="s">
        <v>136</v>
      </c>
      <c r="H24" s="661" t="s">
        <v>137</v>
      </c>
      <c r="I24" s="661" t="s">
        <v>125</v>
      </c>
      <c r="J24" s="659" t="s">
        <v>125</v>
      </c>
      <c r="K24" s="654" t="s">
        <v>125</v>
      </c>
      <c r="L24" s="659" t="s">
        <v>329</v>
      </c>
      <c r="M24" s="659" t="s">
        <v>329</v>
      </c>
    </row>
    <row r="25" spans="1:13" ht="15" customHeight="1">
      <c r="A25" s="522"/>
      <c r="B25" s="662" t="s">
        <v>21</v>
      </c>
      <c r="C25" s="662"/>
      <c r="D25" s="662"/>
      <c r="E25" s="660"/>
      <c r="F25" s="660"/>
      <c r="G25" s="660"/>
      <c r="H25" s="660"/>
      <c r="I25" s="660"/>
      <c r="J25" s="660"/>
      <c r="K25" s="655"/>
      <c r="L25" s="660"/>
      <c r="M25" s="660"/>
    </row>
    <row r="26" spans="1:14" ht="15" customHeight="1">
      <c r="A26" s="523"/>
      <c r="B26" s="524" t="s">
        <v>19</v>
      </c>
      <c r="C26" s="663" t="s">
        <v>20</v>
      </c>
      <c r="D26" s="648" t="s">
        <v>138</v>
      </c>
      <c r="E26" s="660"/>
      <c r="F26" s="660"/>
      <c r="G26" s="660"/>
      <c r="H26" s="660"/>
      <c r="I26" s="660"/>
      <c r="J26" s="660"/>
      <c r="K26" s="655"/>
      <c r="L26" s="660"/>
      <c r="M26" s="660"/>
      <c r="N26" s="20"/>
    </row>
    <row r="27" spans="1:14" ht="15" customHeight="1" thickBot="1">
      <c r="A27" s="525"/>
      <c r="B27" s="526" t="s">
        <v>96</v>
      </c>
      <c r="C27" s="664"/>
      <c r="D27" s="649"/>
      <c r="E27" s="489">
        <v>2013</v>
      </c>
      <c r="F27" s="489">
        <v>2014</v>
      </c>
      <c r="G27" s="489">
        <v>2015</v>
      </c>
      <c r="H27" s="489">
        <v>2015</v>
      </c>
      <c r="I27" s="489">
        <v>2016</v>
      </c>
      <c r="J27" s="489">
        <v>2018</v>
      </c>
      <c r="K27" s="237">
        <v>2018</v>
      </c>
      <c r="L27" s="489" t="s">
        <v>340</v>
      </c>
      <c r="M27" s="489" t="s">
        <v>341</v>
      </c>
      <c r="N27" s="20"/>
    </row>
    <row r="28" spans="1:14" ht="15" customHeight="1" thickTop="1">
      <c r="A28" s="40">
        <v>1</v>
      </c>
      <c r="B28" s="485" t="s">
        <v>144</v>
      </c>
      <c r="C28" s="483"/>
      <c r="D28" s="481"/>
      <c r="E28" s="500">
        <v>0</v>
      </c>
      <c r="F28" s="500">
        <v>29399</v>
      </c>
      <c r="G28" s="500">
        <f aca="true" t="shared" si="0" ref="F28:M31">SUM(G29)</f>
        <v>0</v>
      </c>
      <c r="H28" s="500">
        <f t="shared" si="0"/>
        <v>0</v>
      </c>
      <c r="I28" s="500">
        <f t="shared" si="0"/>
        <v>0</v>
      </c>
      <c r="J28" s="500">
        <f t="shared" si="0"/>
        <v>0</v>
      </c>
      <c r="K28" s="249">
        <f t="shared" si="0"/>
        <v>0</v>
      </c>
      <c r="L28" s="500">
        <v>70000</v>
      </c>
      <c r="M28" s="500">
        <v>600</v>
      </c>
      <c r="N28" s="20"/>
    </row>
    <row r="29" spans="1:13" ht="15" customHeight="1">
      <c r="A29" s="40">
        <f>A28+1</f>
        <v>2</v>
      </c>
      <c r="B29" s="424" t="s">
        <v>253</v>
      </c>
      <c r="C29" s="425" t="s">
        <v>117</v>
      </c>
      <c r="D29" s="426"/>
      <c r="E29" s="427">
        <v>0</v>
      </c>
      <c r="F29" s="427">
        <v>1740</v>
      </c>
      <c r="G29" s="427">
        <f t="shared" si="0"/>
        <v>0</v>
      </c>
      <c r="H29" s="427">
        <f t="shared" si="0"/>
        <v>0</v>
      </c>
      <c r="I29" s="427">
        <f t="shared" si="0"/>
        <v>0</v>
      </c>
      <c r="J29" s="427">
        <f t="shared" si="0"/>
        <v>0</v>
      </c>
      <c r="K29" s="250">
        <f t="shared" si="0"/>
        <v>0</v>
      </c>
      <c r="L29" s="427">
        <f t="shared" si="0"/>
        <v>0</v>
      </c>
      <c r="M29" s="427">
        <f t="shared" si="0"/>
        <v>0</v>
      </c>
    </row>
    <row r="30" spans="1:13" ht="15" customHeight="1" thickBot="1">
      <c r="A30" s="38">
        <f>SUM(A29+1)</f>
        <v>3</v>
      </c>
      <c r="B30" s="319"/>
      <c r="C30" s="315" t="s">
        <v>151</v>
      </c>
      <c r="D30" s="320" t="s">
        <v>153</v>
      </c>
      <c r="E30" s="215">
        <v>0</v>
      </c>
      <c r="F30" s="215">
        <v>1740</v>
      </c>
      <c r="G30" s="215">
        <v>0</v>
      </c>
      <c r="H30" s="215">
        <v>0</v>
      </c>
      <c r="I30" s="215">
        <v>0</v>
      </c>
      <c r="J30" s="215">
        <v>0</v>
      </c>
      <c r="K30" s="218">
        <v>0</v>
      </c>
      <c r="L30" s="215">
        <v>0</v>
      </c>
      <c r="M30" s="215">
        <v>0</v>
      </c>
    </row>
    <row r="31" spans="1:13" ht="15" customHeight="1">
      <c r="A31" s="171">
        <v>4</v>
      </c>
      <c r="B31" s="424" t="s">
        <v>229</v>
      </c>
      <c r="C31" s="425" t="s">
        <v>145</v>
      </c>
      <c r="D31" s="426"/>
      <c r="E31" s="427">
        <v>0</v>
      </c>
      <c r="F31" s="427">
        <f t="shared" si="0"/>
        <v>27659</v>
      </c>
      <c r="G31" s="427">
        <f t="shared" si="0"/>
        <v>0</v>
      </c>
      <c r="H31" s="427">
        <f t="shared" si="0"/>
        <v>0</v>
      </c>
      <c r="I31" s="427">
        <f t="shared" si="0"/>
        <v>0</v>
      </c>
      <c r="J31" s="427">
        <f t="shared" si="0"/>
        <v>0</v>
      </c>
      <c r="K31" s="250">
        <f t="shared" si="0"/>
        <v>0</v>
      </c>
      <c r="L31" s="427">
        <f t="shared" si="0"/>
        <v>0</v>
      </c>
      <c r="M31" s="427">
        <f t="shared" si="0"/>
        <v>0</v>
      </c>
    </row>
    <row r="32" spans="1:13" ht="15" customHeight="1" thickBot="1">
      <c r="A32" s="171">
        <v>5</v>
      </c>
      <c r="B32" s="319"/>
      <c r="C32" s="315" t="s">
        <v>151</v>
      </c>
      <c r="D32" s="320" t="s">
        <v>153</v>
      </c>
      <c r="E32" s="215">
        <v>0</v>
      </c>
      <c r="F32" s="215">
        <v>27659</v>
      </c>
      <c r="G32" s="215">
        <v>0</v>
      </c>
      <c r="H32" s="215">
        <v>0</v>
      </c>
      <c r="I32" s="215">
        <v>0</v>
      </c>
      <c r="J32" s="215">
        <v>0</v>
      </c>
      <c r="K32" s="218">
        <v>0</v>
      </c>
      <c r="L32" s="215">
        <v>0</v>
      </c>
      <c r="M32" s="215">
        <v>0</v>
      </c>
    </row>
    <row r="33" spans="1:13" ht="12.75">
      <c r="A33" s="171">
        <v>6</v>
      </c>
      <c r="B33" s="424" t="s">
        <v>230</v>
      </c>
      <c r="C33" s="425" t="s">
        <v>0</v>
      </c>
      <c r="D33" s="426"/>
      <c r="E33" s="427">
        <v>199</v>
      </c>
      <c r="F33" s="427">
        <v>631</v>
      </c>
      <c r="G33" s="427">
        <f>SUM(G34:G34)</f>
        <v>1500</v>
      </c>
      <c r="H33" s="427">
        <f>SUM(H34:H34)</f>
        <v>1500</v>
      </c>
      <c r="I33" s="427">
        <v>1500</v>
      </c>
      <c r="J33" s="427">
        <v>0</v>
      </c>
      <c r="L33" s="427">
        <v>0</v>
      </c>
      <c r="M33" s="427">
        <v>0</v>
      </c>
    </row>
    <row r="34" spans="1:13" ht="12.75">
      <c r="A34" s="171">
        <v>7</v>
      </c>
      <c r="B34" s="329"/>
      <c r="C34" s="324" t="s">
        <v>151</v>
      </c>
      <c r="D34" s="325" t="s">
        <v>153</v>
      </c>
      <c r="E34" s="214">
        <v>199</v>
      </c>
      <c r="F34" s="214">
        <v>631</v>
      </c>
      <c r="G34" s="214">
        <v>1500</v>
      </c>
      <c r="H34" s="214">
        <v>1500</v>
      </c>
      <c r="I34" s="214">
        <v>1500</v>
      </c>
      <c r="J34" s="214">
        <v>0</v>
      </c>
      <c r="L34" s="214">
        <v>0</v>
      </c>
      <c r="M34" s="214">
        <v>0</v>
      </c>
    </row>
    <row r="35" spans="1:13" ht="12.75">
      <c r="A35" s="171">
        <v>8</v>
      </c>
      <c r="B35" s="424" t="s">
        <v>231</v>
      </c>
      <c r="C35" s="425" t="s">
        <v>146</v>
      </c>
      <c r="D35" s="426"/>
      <c r="E35" s="427">
        <v>1399</v>
      </c>
      <c r="F35" s="427">
        <v>2279</v>
      </c>
      <c r="G35" s="427">
        <f>SUM(G36:G36)</f>
        <v>2500</v>
      </c>
      <c r="H35" s="427">
        <f>SUM(H36:H36)</f>
        <v>2500</v>
      </c>
      <c r="I35" s="427">
        <v>2000</v>
      </c>
      <c r="J35" s="427">
        <v>0</v>
      </c>
      <c r="L35" s="427">
        <v>70000</v>
      </c>
      <c r="M35" s="427">
        <v>600</v>
      </c>
    </row>
    <row r="36" spans="1:13" ht="12.75">
      <c r="A36" s="171">
        <v>9</v>
      </c>
      <c r="B36" s="594"/>
      <c r="C36" s="310" t="s">
        <v>151</v>
      </c>
      <c r="D36" s="330" t="s">
        <v>330</v>
      </c>
      <c r="E36" s="331">
        <v>1399</v>
      </c>
      <c r="F36" s="331">
        <v>2279</v>
      </c>
      <c r="G36" s="331">
        <v>2500</v>
      </c>
      <c r="H36" s="331">
        <v>2500</v>
      </c>
      <c r="I36" s="331">
        <v>2000</v>
      </c>
      <c r="J36" s="331">
        <v>0</v>
      </c>
      <c r="L36" s="331">
        <v>70000</v>
      </c>
      <c r="M36" s="331">
        <v>600</v>
      </c>
    </row>
  </sheetData>
  <sheetProtection/>
  <mergeCells count="26">
    <mergeCell ref="M4:M6"/>
    <mergeCell ref="M24:M26"/>
    <mergeCell ref="H24:H26"/>
    <mergeCell ref="I4:I6"/>
    <mergeCell ref="B5:D5"/>
    <mergeCell ref="C6:C7"/>
    <mergeCell ref="F4:F6"/>
    <mergeCell ref="G4:G6"/>
    <mergeCell ref="E24:E26"/>
    <mergeCell ref="F24:F26"/>
    <mergeCell ref="L4:L6"/>
    <mergeCell ref="L24:L26"/>
    <mergeCell ref="K4:K6"/>
    <mergeCell ref="J4:J6"/>
    <mergeCell ref="K24:K26"/>
    <mergeCell ref="E4:E6"/>
    <mergeCell ref="D26:D27"/>
    <mergeCell ref="A24:D24"/>
    <mergeCell ref="J24:J26"/>
    <mergeCell ref="G24:G26"/>
    <mergeCell ref="H4:H6"/>
    <mergeCell ref="I24:I26"/>
    <mergeCell ref="D6:D7"/>
    <mergeCell ref="A4:D4"/>
    <mergeCell ref="B25:D25"/>
    <mergeCell ref="C26:C27"/>
  </mergeCells>
  <printOptions/>
  <pageMargins left="0.63" right="0.51" top="1" bottom="1" header="0.4921259845" footer="0.492125984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Jakubov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Jakubov 2010-2012</dc:title>
  <dc:subject/>
  <dc:creator>Martina Vaseková</dc:creator>
  <cp:keywords/>
  <dc:description/>
  <cp:lastModifiedBy>kopunicova Juliana</cp:lastModifiedBy>
  <cp:lastPrinted>2018-11-28T08:26:37Z</cp:lastPrinted>
  <dcterms:created xsi:type="dcterms:W3CDTF">2006-06-21T07:20:26Z</dcterms:created>
  <dcterms:modified xsi:type="dcterms:W3CDTF">2018-12-06T13:46:37Z</dcterms:modified>
  <cp:category/>
  <cp:version/>
  <cp:contentType/>
  <cp:contentStatus/>
</cp:coreProperties>
</file>